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sol\Documents\EMPA\Aufgaben\SFA-AM\Templates\Program-2021-2024\"/>
    </mc:Choice>
  </mc:AlternateContent>
  <bookViews>
    <workbookView xWindow="0" yWindow="0" windowWidth="16080" windowHeight="5550" tabRatio="906"/>
  </bookViews>
  <sheets>
    <sheet name="Personnel Base Data" sheetId="2" r:id="rId1"/>
    <sheet name="Work Packages" sheetId="14" r:id="rId2"/>
    <sheet name="Personnel" sheetId="1" r:id="rId3"/>
    <sheet name="Consolidated Personnel Costs" sheetId="4" state="hidden" r:id="rId4"/>
    <sheet name="Pivot Tables Personnel" sheetId="3" state="hidden" r:id="rId5"/>
    <sheet name="Equipment" sheetId="5" r:id="rId6"/>
    <sheet name="Consolidated Equipment Costs" sheetId="8" state="hidden" r:id="rId7"/>
    <sheet name="Pivot Tables Equipment Costs" sheetId="10" r:id="rId8"/>
    <sheet name="Other Costs" sheetId="6" r:id="rId9"/>
    <sheet name="Consolidated Other Costs" sheetId="9" state="hidden" r:id="rId10"/>
    <sheet name="Pivot Tables Other Costs" sheetId="7" r:id="rId11"/>
    <sheet name="Project Costs" sheetId="11" r:id="rId12"/>
    <sheet name="Cost Summary" sheetId="13" state="hidden" r:id="rId13"/>
  </sheets>
  <definedNames>
    <definedName name="_xlnm._FilterDatabase" localSheetId="12" hidden="1">'Cost Summary'!$A$1:$J$1</definedName>
    <definedName name="_xlnm._FilterDatabase" localSheetId="2">Personnel!$A$4:$D$94</definedName>
    <definedName name="_xlnm._FilterDatabase" localSheetId="11" hidden="1">'Project Costs'!$A$1:$I$1</definedName>
    <definedName name="_xlnm._FilterDatabase" localSheetId="1">'Work Packages'!$A$4:$D$94</definedName>
    <definedName name="_xlnm.Print_Area" localSheetId="5">Equipment!$A$1:$G$32</definedName>
    <definedName name="_xlnm.Print_Area" localSheetId="8">'Other Costs'!$A$1:$E$62</definedName>
    <definedName name="_xlnm.Print_Area" localSheetId="1">'Work Packages'!$A$2:$BD$94</definedName>
    <definedName name="_xlnm.Print_Titles" localSheetId="8">'Other Costs'!$2:$2</definedName>
    <definedName name="_xlnm.Print_Titles" localSheetId="2">Personnel!$A:$D,Personnel!$2:$4</definedName>
    <definedName name="_xlnm.Print_Titles" localSheetId="1">'Work Packages'!$A:$D,'Work Packages'!$2:$4</definedName>
  </definedNames>
  <calcPr calcId="162913"/>
  <pivotCaches>
    <pivotCache cacheId="0" r:id="rId14"/>
    <pivotCache cacheId="1" r:id="rId15"/>
    <pivotCache cacheId="2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4" l="1"/>
  <c r="A5" i="1" l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D47" i="1"/>
  <c r="A48" i="1"/>
  <c r="B48" i="1"/>
  <c r="C48" i="1"/>
  <c r="A49" i="1"/>
  <c r="B49" i="1"/>
  <c r="C49" i="1"/>
  <c r="A50" i="1"/>
  <c r="B50" i="1"/>
  <c r="C50" i="1"/>
  <c r="A51" i="1"/>
  <c r="B51" i="1"/>
  <c r="C51" i="1"/>
  <c r="D51" i="1"/>
  <c r="A52" i="1"/>
  <c r="B52" i="1"/>
  <c r="C52" i="1"/>
  <c r="A53" i="1"/>
  <c r="B53" i="1"/>
  <c r="C53" i="1"/>
  <c r="D53" i="1"/>
  <c r="A54" i="1"/>
  <c r="B54" i="1"/>
  <c r="C54" i="1"/>
  <c r="A55" i="1"/>
  <c r="B55" i="1"/>
  <c r="C55" i="1"/>
  <c r="D55" i="1"/>
  <c r="A56" i="1"/>
  <c r="B56" i="1"/>
  <c r="C56" i="1"/>
  <c r="A57" i="1"/>
  <c r="B57" i="1"/>
  <c r="C57" i="1"/>
  <c r="A58" i="1"/>
  <c r="B58" i="1"/>
  <c r="C58" i="1"/>
  <c r="A59" i="1"/>
  <c r="B59" i="1"/>
  <c r="C59" i="1"/>
  <c r="D59" i="1"/>
  <c r="A60" i="1"/>
  <c r="B60" i="1"/>
  <c r="C60" i="1"/>
  <c r="A61" i="1"/>
  <c r="B61" i="1"/>
  <c r="C61" i="1"/>
  <c r="D61" i="1"/>
  <c r="A62" i="1"/>
  <c r="B62" i="1"/>
  <c r="C62" i="1"/>
  <c r="A63" i="1"/>
  <c r="B63" i="1"/>
  <c r="C63" i="1"/>
  <c r="D63" i="1"/>
  <c r="A64" i="1"/>
  <c r="B64" i="1"/>
  <c r="C64" i="1"/>
  <c r="A65" i="1"/>
  <c r="B65" i="1"/>
  <c r="C65" i="1"/>
  <c r="A66" i="1"/>
  <c r="B66" i="1"/>
  <c r="C66" i="1"/>
  <c r="A67" i="1"/>
  <c r="B67" i="1"/>
  <c r="C67" i="1"/>
  <c r="D67" i="1"/>
  <c r="A68" i="1"/>
  <c r="B68" i="1"/>
  <c r="C68" i="1"/>
  <c r="A69" i="1"/>
  <c r="B69" i="1"/>
  <c r="C69" i="1"/>
  <c r="D69" i="1"/>
  <c r="A70" i="1"/>
  <c r="B70" i="1"/>
  <c r="C70" i="1"/>
  <c r="A71" i="1"/>
  <c r="B71" i="1"/>
  <c r="C71" i="1"/>
  <c r="D71" i="1"/>
  <c r="A72" i="1"/>
  <c r="B72" i="1"/>
  <c r="C72" i="1"/>
  <c r="A73" i="1"/>
  <c r="B73" i="1"/>
  <c r="C73" i="1"/>
  <c r="A74" i="1"/>
  <c r="B74" i="1"/>
  <c r="C74" i="1"/>
  <c r="A75" i="1"/>
  <c r="B75" i="1"/>
  <c r="C75" i="1"/>
  <c r="D75" i="1"/>
  <c r="A76" i="1"/>
  <c r="B76" i="1"/>
  <c r="C76" i="1"/>
  <c r="A77" i="1"/>
  <c r="B77" i="1"/>
  <c r="C77" i="1"/>
  <c r="D77" i="1"/>
  <c r="A78" i="1"/>
  <c r="B78" i="1"/>
  <c r="C78" i="1"/>
  <c r="A79" i="1"/>
  <c r="B79" i="1"/>
  <c r="C79" i="1"/>
  <c r="D79" i="1"/>
  <c r="A80" i="1"/>
  <c r="B80" i="1"/>
  <c r="C80" i="1"/>
  <c r="A81" i="1"/>
  <c r="B81" i="1"/>
  <c r="C81" i="1"/>
  <c r="A82" i="1"/>
  <c r="B82" i="1"/>
  <c r="C82" i="1"/>
  <c r="A83" i="1"/>
  <c r="B83" i="1"/>
  <c r="C83" i="1"/>
  <c r="D83" i="1"/>
  <c r="A84" i="1"/>
  <c r="B84" i="1"/>
  <c r="C84" i="1"/>
  <c r="A85" i="1"/>
  <c r="B85" i="1"/>
  <c r="C85" i="1"/>
  <c r="D85" i="1"/>
  <c r="A86" i="1"/>
  <c r="B86" i="1"/>
  <c r="C86" i="1"/>
  <c r="A87" i="1"/>
  <c r="B87" i="1"/>
  <c r="C87" i="1"/>
  <c r="D87" i="1"/>
  <c r="A88" i="1"/>
  <c r="B88" i="1"/>
  <c r="C88" i="1"/>
  <c r="A89" i="1"/>
  <c r="B89" i="1"/>
  <c r="C89" i="1"/>
  <c r="A90" i="1"/>
  <c r="B90" i="1"/>
  <c r="C90" i="1"/>
  <c r="A91" i="1"/>
  <c r="B91" i="1"/>
  <c r="C91" i="1"/>
  <c r="D91" i="1"/>
  <c r="A92" i="1"/>
  <c r="B92" i="1"/>
  <c r="C92" i="1"/>
  <c r="A93" i="1"/>
  <c r="B93" i="1"/>
  <c r="C93" i="1"/>
  <c r="D93" i="1"/>
  <c r="A94" i="1"/>
  <c r="B94" i="1"/>
  <c r="C94" i="1"/>
  <c r="B4" i="1"/>
  <c r="C4" i="1"/>
  <c r="D4" i="1"/>
  <c r="A4" i="1"/>
  <c r="A2" i="1"/>
  <c r="D2" i="1"/>
  <c r="D94" i="14"/>
  <c r="D94" i="1" s="1"/>
  <c r="D93" i="14"/>
  <c r="D92" i="14"/>
  <c r="D92" i="1" s="1"/>
  <c r="D91" i="14"/>
  <c r="D90" i="14"/>
  <c r="D90" i="1" s="1"/>
  <c r="D89" i="14"/>
  <c r="D89" i="1" s="1"/>
  <c r="D88" i="14"/>
  <c r="D88" i="1" s="1"/>
  <c r="D87" i="14"/>
  <c r="D86" i="14"/>
  <c r="D86" i="1" s="1"/>
  <c r="D85" i="14"/>
  <c r="D84" i="14"/>
  <c r="D84" i="1" s="1"/>
  <c r="D83" i="14"/>
  <c r="D82" i="14"/>
  <c r="D82" i="1" s="1"/>
  <c r="D81" i="14"/>
  <c r="D81" i="1" s="1"/>
  <c r="D80" i="14"/>
  <c r="D80" i="1" s="1"/>
  <c r="D79" i="14"/>
  <c r="D78" i="14"/>
  <c r="D78" i="1" s="1"/>
  <c r="D77" i="14"/>
  <c r="D76" i="14"/>
  <c r="D76" i="1" s="1"/>
  <c r="D75" i="14"/>
  <c r="D74" i="14"/>
  <c r="D74" i="1" s="1"/>
  <c r="D73" i="14"/>
  <c r="D73" i="1" s="1"/>
  <c r="D72" i="14"/>
  <c r="D72" i="1" s="1"/>
  <c r="D71" i="14"/>
  <c r="D70" i="14"/>
  <c r="D70" i="1" s="1"/>
  <c r="D69" i="14"/>
  <c r="D68" i="14"/>
  <c r="D68" i="1" s="1"/>
  <c r="D67" i="14"/>
  <c r="D66" i="14"/>
  <c r="D66" i="1" s="1"/>
  <c r="D65" i="14"/>
  <c r="D65" i="1" s="1"/>
  <c r="D64" i="14"/>
  <c r="D64" i="1" s="1"/>
  <c r="D63" i="14"/>
  <c r="D62" i="14"/>
  <c r="D62" i="1" s="1"/>
  <c r="D61" i="14"/>
  <c r="D60" i="14"/>
  <c r="D60" i="1" s="1"/>
  <c r="D59" i="14"/>
  <c r="D58" i="14"/>
  <c r="D58" i="1" s="1"/>
  <c r="D57" i="14"/>
  <c r="D57" i="1" s="1"/>
  <c r="D56" i="14"/>
  <c r="D56" i="1" s="1"/>
  <c r="D55" i="14"/>
  <c r="D54" i="14"/>
  <c r="D54" i="1" s="1"/>
  <c r="D53" i="14"/>
  <c r="D52" i="14"/>
  <c r="D52" i="1" s="1"/>
  <c r="D51" i="14"/>
  <c r="D50" i="14"/>
  <c r="D50" i="1" s="1"/>
  <c r="D49" i="14"/>
  <c r="D49" i="1" s="1"/>
  <c r="D48" i="14"/>
  <c r="D48" i="1" s="1"/>
  <c r="D47" i="14"/>
  <c r="D46" i="14"/>
  <c r="D46" i="1" s="1"/>
  <c r="D45" i="14"/>
  <c r="D45" i="1" s="1"/>
  <c r="D44" i="14"/>
  <c r="D44" i="1" s="1"/>
  <c r="D43" i="14"/>
  <c r="D43" i="1" s="1"/>
  <c r="D42" i="14"/>
  <c r="D42" i="1" s="1"/>
  <c r="D41" i="14"/>
  <c r="D41" i="1" s="1"/>
  <c r="D40" i="14"/>
  <c r="D40" i="1" s="1"/>
  <c r="D39" i="14"/>
  <c r="D39" i="1" s="1"/>
  <c r="D38" i="14"/>
  <c r="D38" i="1" s="1"/>
  <c r="D37" i="14"/>
  <c r="D37" i="1" s="1"/>
  <c r="D36" i="14"/>
  <c r="D36" i="1" s="1"/>
  <c r="D35" i="14"/>
  <c r="D35" i="1" s="1"/>
  <c r="D34" i="14"/>
  <c r="D34" i="1" s="1"/>
  <c r="D33" i="14"/>
  <c r="D33" i="1" s="1"/>
  <c r="D32" i="14"/>
  <c r="D32" i="1" s="1"/>
  <c r="D31" i="14"/>
  <c r="D31" i="1" s="1"/>
  <c r="D30" i="14"/>
  <c r="D30" i="1" s="1"/>
  <c r="D29" i="14"/>
  <c r="D29" i="1" s="1"/>
  <c r="D28" i="14"/>
  <c r="D28" i="1" s="1"/>
  <c r="D27" i="14"/>
  <c r="D27" i="1" s="1"/>
  <c r="D26" i="14"/>
  <c r="D26" i="1" s="1"/>
  <c r="D25" i="14"/>
  <c r="D25" i="1" s="1"/>
  <c r="D24" i="14"/>
  <c r="D24" i="1" s="1"/>
  <c r="D23" i="14"/>
  <c r="D23" i="1" s="1"/>
  <c r="D22" i="14"/>
  <c r="D22" i="1" s="1"/>
  <c r="D21" i="14"/>
  <c r="D21" i="1" s="1"/>
  <c r="D20" i="14"/>
  <c r="D20" i="1" s="1"/>
  <c r="D19" i="14"/>
  <c r="D19" i="1" s="1"/>
  <c r="D18" i="14"/>
  <c r="D18" i="1" s="1"/>
  <c r="D17" i="14"/>
  <c r="D17" i="1" s="1"/>
  <c r="D16" i="14"/>
  <c r="D16" i="1" s="1"/>
  <c r="D15" i="14"/>
  <c r="D15" i="1" s="1"/>
  <c r="D14" i="14"/>
  <c r="D14" i="1" s="1"/>
  <c r="D13" i="14"/>
  <c r="D13" i="1" s="1"/>
  <c r="D12" i="14"/>
  <c r="D12" i="1" s="1"/>
  <c r="D11" i="14"/>
  <c r="D11" i="1" s="1"/>
  <c r="D10" i="14"/>
  <c r="D10" i="1" s="1"/>
  <c r="D9" i="14"/>
  <c r="D9" i="1" s="1"/>
  <c r="D8" i="14"/>
  <c r="D8" i="1" s="1"/>
  <c r="D7" i="14"/>
  <c r="D7" i="1" s="1"/>
  <c r="D6" i="14"/>
  <c r="D6" i="1" s="1"/>
  <c r="D5" i="14"/>
  <c r="D5" i="1" s="1"/>
  <c r="E4" i="14"/>
  <c r="F3" i="11"/>
  <c r="F7" i="11"/>
  <c r="B19" i="11"/>
  <c r="C23" i="11"/>
  <c r="D23" i="11"/>
  <c r="E23" i="11"/>
  <c r="F27" i="11"/>
  <c r="A34" i="11"/>
  <c r="A35" i="11"/>
  <c r="A36" i="11"/>
  <c r="A37" i="11"/>
  <c r="G32" i="13"/>
  <c r="F32" i="13"/>
  <c r="E32" i="11" s="1"/>
  <c r="E32" i="13"/>
  <c r="D32" i="11" s="1"/>
  <c r="D32" i="13"/>
  <c r="C32" i="11" s="1"/>
  <c r="C32" i="13"/>
  <c r="B32" i="11" s="1"/>
  <c r="A32" i="13"/>
  <c r="A32" i="11" s="1"/>
  <c r="G31" i="13"/>
  <c r="F31" i="11" s="1"/>
  <c r="F31" i="13"/>
  <c r="E31" i="11" s="1"/>
  <c r="E31" i="13"/>
  <c r="D31" i="11" s="1"/>
  <c r="D31" i="13"/>
  <c r="C31" i="11" s="1"/>
  <c r="C31" i="13"/>
  <c r="H31" i="13" s="1"/>
  <c r="A31" i="13"/>
  <c r="A31" i="11" s="1"/>
  <c r="G28" i="13"/>
  <c r="F28" i="11" s="1"/>
  <c r="F28" i="13"/>
  <c r="E28" i="11" s="1"/>
  <c r="E28" i="13"/>
  <c r="D28" i="11" s="1"/>
  <c r="D28" i="13"/>
  <c r="C28" i="11" s="1"/>
  <c r="C28" i="13"/>
  <c r="A28" i="13"/>
  <c r="A28" i="11" s="1"/>
  <c r="G27" i="13"/>
  <c r="F27" i="13"/>
  <c r="E27" i="11" s="1"/>
  <c r="E27" i="13"/>
  <c r="D27" i="11" s="1"/>
  <c r="D27" i="13"/>
  <c r="C27" i="11" s="1"/>
  <c r="C27" i="13"/>
  <c r="B27" i="11" s="1"/>
  <c r="A27" i="13"/>
  <c r="A27" i="11" s="1"/>
  <c r="G24" i="13"/>
  <c r="F24" i="11" s="1"/>
  <c r="F24" i="13"/>
  <c r="E24" i="11" s="1"/>
  <c r="E24" i="13"/>
  <c r="D24" i="11" s="1"/>
  <c r="D24" i="13"/>
  <c r="C24" i="11" s="1"/>
  <c r="C24" i="13"/>
  <c r="B24" i="11" s="1"/>
  <c r="A24" i="13"/>
  <c r="A24" i="11" s="1"/>
  <c r="G23" i="13"/>
  <c r="F23" i="11" s="1"/>
  <c r="F23" i="13"/>
  <c r="E23" i="13"/>
  <c r="D23" i="13"/>
  <c r="C23" i="13"/>
  <c r="B23" i="11" s="1"/>
  <c r="A23" i="13"/>
  <c r="A23" i="11" s="1"/>
  <c r="G20" i="13"/>
  <c r="F20" i="11" s="1"/>
  <c r="F20" i="13"/>
  <c r="E20" i="11" s="1"/>
  <c r="E20" i="13"/>
  <c r="D20" i="11" s="1"/>
  <c r="D20" i="13"/>
  <c r="C20" i="11" s="1"/>
  <c r="C20" i="13"/>
  <c r="A20" i="13"/>
  <c r="A20" i="11" s="1"/>
  <c r="G19" i="13"/>
  <c r="F19" i="11" s="1"/>
  <c r="F19" i="13"/>
  <c r="E19" i="11" s="1"/>
  <c r="E19" i="13"/>
  <c r="D19" i="11" s="1"/>
  <c r="D19" i="13"/>
  <c r="C19" i="11" s="1"/>
  <c r="C19" i="13"/>
  <c r="A19" i="13"/>
  <c r="A19" i="11" s="1"/>
  <c r="G16" i="13"/>
  <c r="F16" i="11" s="1"/>
  <c r="F16" i="13"/>
  <c r="E16" i="11" s="1"/>
  <c r="E16" i="13"/>
  <c r="D16" i="11" s="1"/>
  <c r="D16" i="13"/>
  <c r="C16" i="11" s="1"/>
  <c r="C16" i="13"/>
  <c r="B16" i="11" s="1"/>
  <c r="A16" i="13"/>
  <c r="A16" i="11" s="1"/>
  <c r="G15" i="13"/>
  <c r="F15" i="11" s="1"/>
  <c r="F15" i="13"/>
  <c r="E15" i="11" s="1"/>
  <c r="E15" i="13"/>
  <c r="D15" i="11" s="1"/>
  <c r="D15" i="13"/>
  <c r="C15" i="11" s="1"/>
  <c r="C15" i="13"/>
  <c r="B15" i="11" s="1"/>
  <c r="A15" i="13"/>
  <c r="A15" i="11" s="1"/>
  <c r="G12" i="13"/>
  <c r="F12" i="11" s="1"/>
  <c r="F12" i="13"/>
  <c r="E12" i="11" s="1"/>
  <c r="E12" i="13"/>
  <c r="D12" i="11" s="1"/>
  <c r="D12" i="13"/>
  <c r="C12" i="11" s="1"/>
  <c r="C12" i="13"/>
  <c r="B12" i="11" s="1"/>
  <c r="A12" i="13"/>
  <c r="A12" i="11" s="1"/>
  <c r="G11" i="13"/>
  <c r="F11" i="11" s="1"/>
  <c r="F11" i="13"/>
  <c r="E11" i="11" s="1"/>
  <c r="E11" i="13"/>
  <c r="D11" i="11" s="1"/>
  <c r="D11" i="13"/>
  <c r="C11" i="11" s="1"/>
  <c r="C11" i="13"/>
  <c r="B11" i="11" s="1"/>
  <c r="A11" i="13"/>
  <c r="A11" i="11" s="1"/>
  <c r="G8" i="13"/>
  <c r="F8" i="11" s="1"/>
  <c r="F8" i="13"/>
  <c r="E8" i="11" s="1"/>
  <c r="E8" i="13"/>
  <c r="D8" i="11" s="1"/>
  <c r="D8" i="13"/>
  <c r="C8" i="11" s="1"/>
  <c r="C8" i="13"/>
  <c r="B8" i="11" s="1"/>
  <c r="A8" i="13"/>
  <c r="A8" i="11" s="1"/>
  <c r="G7" i="13"/>
  <c r="F7" i="13"/>
  <c r="E7" i="11" s="1"/>
  <c r="E7" i="13"/>
  <c r="D7" i="11" s="1"/>
  <c r="D7" i="13"/>
  <c r="C7" i="11" s="1"/>
  <c r="C7" i="13"/>
  <c r="B7" i="11" s="1"/>
  <c r="A7" i="13"/>
  <c r="A7" i="11" s="1"/>
  <c r="G4" i="13"/>
  <c r="F4" i="13"/>
  <c r="E4" i="11" s="1"/>
  <c r="E4" i="13"/>
  <c r="D4" i="11" s="1"/>
  <c r="D4" i="13"/>
  <c r="C4" i="11" s="1"/>
  <c r="C4" i="13"/>
  <c r="B4" i="11" s="1"/>
  <c r="A4" i="13"/>
  <c r="A4" i="11" s="1"/>
  <c r="G3" i="13"/>
  <c r="G35" i="13" s="1"/>
  <c r="F35" i="11" s="1"/>
  <c r="F3" i="13"/>
  <c r="F35" i="13" s="1"/>
  <c r="E35" i="11" s="1"/>
  <c r="E3" i="13"/>
  <c r="E35" i="13" s="1"/>
  <c r="D35" i="11" s="1"/>
  <c r="D3" i="13"/>
  <c r="C3" i="13"/>
  <c r="A3" i="13"/>
  <c r="A3" i="11" s="1"/>
  <c r="B1" i="9"/>
  <c r="C1" i="9"/>
  <c r="D1" i="9"/>
  <c r="B2" i="9"/>
  <c r="C2" i="9"/>
  <c r="D2" i="9"/>
  <c r="B3" i="9"/>
  <c r="C3" i="9"/>
  <c r="D3" i="9"/>
  <c r="B4" i="9"/>
  <c r="C4" i="9"/>
  <c r="D4" i="9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" i="8"/>
  <c r="B2" i="8"/>
  <c r="B3" i="8"/>
  <c r="B4" i="8"/>
  <c r="B5" i="8"/>
  <c r="B6" i="8"/>
  <c r="G6" i="8" s="1"/>
  <c r="B7" i="8"/>
  <c r="B8" i="8"/>
  <c r="G8" i="8" s="1"/>
  <c r="B9" i="8"/>
  <c r="G9" i="8" s="1"/>
  <c r="C3" i="2"/>
  <c r="C36" i="5" s="1"/>
  <c r="AE3" i="2"/>
  <c r="AG2" i="1" s="1"/>
  <c r="AA3" i="2"/>
  <c r="C42" i="5" s="1"/>
  <c r="W3" i="2"/>
  <c r="S3" i="2"/>
  <c r="O3" i="2"/>
  <c r="Q2" i="1" s="1"/>
  <c r="K3" i="2"/>
  <c r="C68" i="6" s="1"/>
  <c r="G3" i="2"/>
  <c r="A5" i="8"/>
  <c r="C5" i="8"/>
  <c r="D5" i="8"/>
  <c r="E5" i="8"/>
  <c r="F5" i="8"/>
  <c r="A6" i="8"/>
  <c r="C6" i="8"/>
  <c r="D6" i="8"/>
  <c r="E6" i="8"/>
  <c r="F6" i="8"/>
  <c r="A7" i="8"/>
  <c r="C7" i="8"/>
  <c r="G7" i="8" s="1"/>
  <c r="D7" i="8"/>
  <c r="E7" i="8"/>
  <c r="F7" i="8"/>
  <c r="A8" i="8"/>
  <c r="C8" i="8"/>
  <c r="D8" i="8"/>
  <c r="E8" i="8"/>
  <c r="F8" i="8"/>
  <c r="A9" i="8"/>
  <c r="C9" i="8"/>
  <c r="D9" i="8"/>
  <c r="E9" i="8"/>
  <c r="F9" i="8"/>
  <c r="A5" i="9"/>
  <c r="E5" i="9"/>
  <c r="F5" i="9"/>
  <c r="A6" i="9"/>
  <c r="E6" i="9"/>
  <c r="F6" i="9"/>
  <c r="A7" i="9"/>
  <c r="E7" i="9"/>
  <c r="F7" i="9"/>
  <c r="A8" i="9"/>
  <c r="E8" i="9"/>
  <c r="F8" i="9"/>
  <c r="A9" i="9"/>
  <c r="E9" i="9"/>
  <c r="F9" i="9"/>
  <c r="F4" i="14" l="1"/>
  <c r="E2" i="14"/>
  <c r="E3" i="14" s="1"/>
  <c r="F3" i="14" s="1"/>
  <c r="F2" i="14" s="1"/>
  <c r="C35" i="13"/>
  <c r="B35" i="11" s="1"/>
  <c r="G5" i="8"/>
  <c r="B10" i="8"/>
  <c r="D35" i="13"/>
  <c r="C35" i="11" s="1"/>
  <c r="H20" i="13"/>
  <c r="H28" i="13"/>
  <c r="H32" i="13"/>
  <c r="G36" i="13"/>
  <c r="F36" i="11" s="1"/>
  <c r="D3" i="11"/>
  <c r="E3" i="11"/>
  <c r="C3" i="11"/>
  <c r="B3" i="11"/>
  <c r="H27" i="13"/>
  <c r="B31" i="11"/>
  <c r="G31" i="11" s="1"/>
  <c r="C67" i="6"/>
  <c r="C37" i="5"/>
  <c r="G4" i="14"/>
  <c r="C38" i="5"/>
  <c r="C39" i="5"/>
  <c r="C69" i="6"/>
  <c r="U2" i="1"/>
  <c r="C40" i="5"/>
  <c r="C70" i="6"/>
  <c r="C72" i="6"/>
  <c r="C73" i="6"/>
  <c r="C43" i="5"/>
  <c r="C66" i="6"/>
  <c r="F32" i="11"/>
  <c r="B28" i="11"/>
  <c r="G28" i="11" s="1"/>
  <c r="B20" i="11"/>
  <c r="G20" i="11" s="1"/>
  <c r="G8" i="11"/>
  <c r="H12" i="13"/>
  <c r="H16" i="13"/>
  <c r="C36" i="13"/>
  <c r="H8" i="13"/>
  <c r="H24" i="13"/>
  <c r="D36" i="13"/>
  <c r="C36" i="11" s="1"/>
  <c r="E36" i="13"/>
  <c r="D36" i="11" s="1"/>
  <c r="F36" i="13"/>
  <c r="E36" i="11" s="1"/>
  <c r="F4" i="11"/>
  <c r="G4" i="11" s="1"/>
  <c r="G24" i="11"/>
  <c r="G32" i="11"/>
  <c r="G27" i="11"/>
  <c r="G19" i="11"/>
  <c r="G23" i="11"/>
  <c r="H7" i="13"/>
  <c r="H15" i="13"/>
  <c r="H23" i="13"/>
  <c r="H4" i="13"/>
  <c r="H3" i="13"/>
  <c r="H11" i="13"/>
  <c r="H19" i="13"/>
  <c r="G11" i="11"/>
  <c r="G16" i="11"/>
  <c r="G15" i="11"/>
  <c r="G12" i="11"/>
  <c r="G7" i="11"/>
  <c r="D10" i="9"/>
  <c r="C10" i="9"/>
  <c r="B10" i="9"/>
  <c r="C71" i="6"/>
  <c r="G8" i="9"/>
  <c r="C41" i="5"/>
  <c r="AC2" i="1"/>
  <c r="Y2" i="1"/>
  <c r="M2" i="1"/>
  <c r="I2" i="1"/>
  <c r="E2" i="1"/>
  <c r="G9" i="9"/>
  <c r="G6" i="9"/>
  <c r="G5" i="9"/>
  <c r="G7" i="9"/>
  <c r="L6" i="1"/>
  <c r="G6" i="1"/>
  <c r="H6" i="1"/>
  <c r="K6" i="1"/>
  <c r="O6" i="1"/>
  <c r="P6" i="1"/>
  <c r="S6" i="1"/>
  <c r="T6" i="1"/>
  <c r="W6" i="1"/>
  <c r="X6" i="1"/>
  <c r="AA6" i="1"/>
  <c r="AB6" i="1"/>
  <c r="AE6" i="1"/>
  <c r="AF6" i="1"/>
  <c r="AI6" i="1"/>
  <c r="AJ6" i="1"/>
  <c r="G7" i="1"/>
  <c r="K7" i="1"/>
  <c r="L7" i="1"/>
  <c r="O7" i="1"/>
  <c r="P7" i="1"/>
  <c r="S7" i="1"/>
  <c r="T7" i="1"/>
  <c r="W7" i="1"/>
  <c r="X7" i="1"/>
  <c r="AA7" i="1"/>
  <c r="AB7" i="1"/>
  <c r="AE7" i="1"/>
  <c r="AF7" i="1"/>
  <c r="AI7" i="1"/>
  <c r="AJ7" i="1"/>
  <c r="G8" i="1"/>
  <c r="H8" i="1"/>
  <c r="K8" i="1"/>
  <c r="L8" i="1"/>
  <c r="O8" i="1"/>
  <c r="P8" i="1"/>
  <c r="S8" i="1"/>
  <c r="T8" i="1"/>
  <c r="W8" i="1"/>
  <c r="X8" i="1"/>
  <c r="AA8" i="1"/>
  <c r="AB8" i="1"/>
  <c r="AE8" i="1"/>
  <c r="AF8" i="1"/>
  <c r="AI8" i="1"/>
  <c r="AJ8" i="1"/>
  <c r="G9" i="1"/>
  <c r="H9" i="1"/>
  <c r="K9" i="1"/>
  <c r="L9" i="1"/>
  <c r="O9" i="1"/>
  <c r="P9" i="1"/>
  <c r="S9" i="1"/>
  <c r="T9" i="1"/>
  <c r="W9" i="1"/>
  <c r="X9" i="1"/>
  <c r="AA9" i="1"/>
  <c r="AB9" i="1"/>
  <c r="AE9" i="1"/>
  <c r="AF9" i="1"/>
  <c r="AI9" i="1"/>
  <c r="AJ9" i="1"/>
  <c r="G10" i="1"/>
  <c r="H10" i="1"/>
  <c r="K10" i="1"/>
  <c r="L10" i="1"/>
  <c r="O10" i="1"/>
  <c r="P10" i="1"/>
  <c r="S10" i="1"/>
  <c r="T10" i="1"/>
  <c r="W10" i="1"/>
  <c r="X10" i="1"/>
  <c r="AA10" i="1"/>
  <c r="AB10" i="1"/>
  <c r="AE10" i="1"/>
  <c r="AF10" i="1"/>
  <c r="AI10" i="1"/>
  <c r="AJ10" i="1"/>
  <c r="G11" i="1"/>
  <c r="H11" i="1"/>
  <c r="K11" i="1"/>
  <c r="L11" i="1"/>
  <c r="O11" i="1"/>
  <c r="P11" i="1"/>
  <c r="S11" i="1"/>
  <c r="T11" i="1"/>
  <c r="W11" i="1"/>
  <c r="X11" i="1"/>
  <c r="AA11" i="1"/>
  <c r="AB11" i="1"/>
  <c r="AE11" i="1"/>
  <c r="AF11" i="1"/>
  <c r="AI11" i="1"/>
  <c r="AJ11" i="1"/>
  <c r="G12" i="1"/>
  <c r="H12" i="1"/>
  <c r="K12" i="1"/>
  <c r="L12" i="1"/>
  <c r="O12" i="1"/>
  <c r="P12" i="1"/>
  <c r="S12" i="1"/>
  <c r="T12" i="1"/>
  <c r="W12" i="1"/>
  <c r="X12" i="1"/>
  <c r="AA12" i="1"/>
  <c r="AB12" i="1"/>
  <c r="AE12" i="1"/>
  <c r="AF12" i="1"/>
  <c r="AI12" i="1"/>
  <c r="AJ12" i="1"/>
  <c r="H13" i="1"/>
  <c r="G13" i="1"/>
  <c r="K13" i="1"/>
  <c r="L13" i="1"/>
  <c r="O13" i="1"/>
  <c r="P13" i="1"/>
  <c r="S13" i="1"/>
  <c r="T13" i="1"/>
  <c r="W13" i="1"/>
  <c r="X13" i="1"/>
  <c r="AA13" i="1"/>
  <c r="AB13" i="1"/>
  <c r="AE13" i="1"/>
  <c r="AF13" i="1"/>
  <c r="AI13" i="1"/>
  <c r="AJ13" i="1"/>
  <c r="G14" i="1"/>
  <c r="H14" i="1"/>
  <c r="K14" i="1"/>
  <c r="L14" i="1"/>
  <c r="O14" i="1"/>
  <c r="P14" i="1"/>
  <c r="S14" i="1"/>
  <c r="T14" i="1"/>
  <c r="W14" i="1"/>
  <c r="X14" i="1"/>
  <c r="AA14" i="1"/>
  <c r="AB14" i="1"/>
  <c r="AE14" i="1"/>
  <c r="AF14" i="1"/>
  <c r="AI14" i="1"/>
  <c r="CC14" i="1" s="1"/>
  <c r="AJ14" i="1"/>
  <c r="G15" i="1"/>
  <c r="H15" i="1"/>
  <c r="K15" i="1"/>
  <c r="L15" i="1"/>
  <c r="O15" i="1"/>
  <c r="P15" i="1"/>
  <c r="S15" i="1"/>
  <c r="T15" i="1"/>
  <c r="W15" i="1"/>
  <c r="X15" i="1"/>
  <c r="AA15" i="1"/>
  <c r="AB15" i="1"/>
  <c r="AE15" i="1"/>
  <c r="AF15" i="1"/>
  <c r="AI15" i="1"/>
  <c r="AJ15" i="1"/>
  <c r="G16" i="1"/>
  <c r="H16" i="1"/>
  <c r="K16" i="1"/>
  <c r="L16" i="1"/>
  <c r="O16" i="1"/>
  <c r="P16" i="1"/>
  <c r="S16" i="1"/>
  <c r="T16" i="1"/>
  <c r="W16" i="1"/>
  <c r="X16" i="1"/>
  <c r="AA16" i="1"/>
  <c r="AB16" i="1"/>
  <c r="AE16" i="1"/>
  <c r="AF16" i="1"/>
  <c r="AI16" i="1"/>
  <c r="CF16" i="1" s="1"/>
  <c r="AJ16" i="1"/>
  <c r="G17" i="1"/>
  <c r="H17" i="1"/>
  <c r="K17" i="1"/>
  <c r="L17" i="1"/>
  <c r="O17" i="1"/>
  <c r="P17" i="1"/>
  <c r="S17" i="1"/>
  <c r="T17" i="1"/>
  <c r="W17" i="1"/>
  <c r="X17" i="1"/>
  <c r="AA17" i="1"/>
  <c r="AB17" i="1"/>
  <c r="AE17" i="1"/>
  <c r="AF17" i="1"/>
  <c r="AI17" i="1"/>
  <c r="CB17" i="1" s="1"/>
  <c r="AJ17" i="1"/>
  <c r="G18" i="1"/>
  <c r="H18" i="1"/>
  <c r="K18" i="1"/>
  <c r="L18" i="1"/>
  <c r="O18" i="1"/>
  <c r="P18" i="1"/>
  <c r="S18" i="1"/>
  <c r="T18" i="1"/>
  <c r="W18" i="1"/>
  <c r="X18" i="1"/>
  <c r="AA18" i="1"/>
  <c r="AB18" i="1"/>
  <c r="AE18" i="1"/>
  <c r="AF18" i="1"/>
  <c r="AI18" i="1"/>
  <c r="AJ18" i="1"/>
  <c r="G19" i="1"/>
  <c r="H19" i="1"/>
  <c r="K19" i="1"/>
  <c r="L19" i="1"/>
  <c r="O19" i="1"/>
  <c r="P19" i="1"/>
  <c r="S19" i="1"/>
  <c r="T19" i="1"/>
  <c r="W19" i="1"/>
  <c r="X19" i="1"/>
  <c r="AA19" i="1"/>
  <c r="AB19" i="1"/>
  <c r="AE19" i="1"/>
  <c r="AF19" i="1"/>
  <c r="AI19" i="1"/>
  <c r="AJ19" i="1"/>
  <c r="G20" i="1"/>
  <c r="H20" i="1"/>
  <c r="K20" i="1"/>
  <c r="L20" i="1"/>
  <c r="O20" i="1"/>
  <c r="P20" i="1"/>
  <c r="S20" i="1"/>
  <c r="T20" i="1"/>
  <c r="W20" i="1"/>
  <c r="X20" i="1"/>
  <c r="AA20" i="1"/>
  <c r="AB20" i="1"/>
  <c r="AE20" i="1"/>
  <c r="AF20" i="1"/>
  <c r="AI20" i="1"/>
  <c r="CB20" i="1" s="1"/>
  <c r="AJ20" i="1"/>
  <c r="G21" i="1"/>
  <c r="H21" i="1"/>
  <c r="K21" i="1"/>
  <c r="L21" i="1"/>
  <c r="O21" i="1"/>
  <c r="P21" i="1"/>
  <c r="S21" i="1"/>
  <c r="T21" i="1"/>
  <c r="W21" i="1"/>
  <c r="X21" i="1"/>
  <c r="AA21" i="1"/>
  <c r="AB21" i="1"/>
  <c r="AE21" i="1"/>
  <c r="AF21" i="1"/>
  <c r="AI21" i="1"/>
  <c r="CF21" i="1" s="1"/>
  <c r="AJ21" i="1"/>
  <c r="G22" i="1"/>
  <c r="H22" i="1"/>
  <c r="K22" i="1"/>
  <c r="L22" i="1"/>
  <c r="O22" i="1"/>
  <c r="P22" i="1"/>
  <c r="S22" i="1"/>
  <c r="T22" i="1"/>
  <c r="W22" i="1"/>
  <c r="X22" i="1"/>
  <c r="AA22" i="1"/>
  <c r="AB22" i="1"/>
  <c r="AE22" i="1"/>
  <c r="AF22" i="1"/>
  <c r="AI22" i="1"/>
  <c r="CB22" i="1" s="1"/>
  <c r="AJ22" i="1"/>
  <c r="G23" i="1"/>
  <c r="H23" i="1"/>
  <c r="K23" i="1"/>
  <c r="L23" i="1"/>
  <c r="O23" i="1"/>
  <c r="P23" i="1"/>
  <c r="S23" i="1"/>
  <c r="T23" i="1"/>
  <c r="W23" i="1"/>
  <c r="X23" i="1"/>
  <c r="AA23" i="1"/>
  <c r="AB23" i="1"/>
  <c r="AE23" i="1"/>
  <c r="AF23" i="1"/>
  <c r="AI23" i="1"/>
  <c r="AJ23" i="1"/>
  <c r="G24" i="1"/>
  <c r="H24" i="1"/>
  <c r="K24" i="1"/>
  <c r="L24" i="1"/>
  <c r="O24" i="1"/>
  <c r="P24" i="1"/>
  <c r="S24" i="1"/>
  <c r="T24" i="1"/>
  <c r="W24" i="1"/>
  <c r="X24" i="1"/>
  <c r="AA24" i="1"/>
  <c r="AB24" i="1"/>
  <c r="AE24" i="1"/>
  <c r="AF24" i="1"/>
  <c r="AI24" i="1"/>
  <c r="CE24" i="1" s="1"/>
  <c r="AJ24" i="1"/>
  <c r="G25" i="1"/>
  <c r="H25" i="1"/>
  <c r="K25" i="1"/>
  <c r="L25" i="1"/>
  <c r="O25" i="1"/>
  <c r="P25" i="1"/>
  <c r="S25" i="1"/>
  <c r="T25" i="1"/>
  <c r="W25" i="1"/>
  <c r="X25" i="1"/>
  <c r="AA25" i="1"/>
  <c r="AB25" i="1"/>
  <c r="AE25" i="1"/>
  <c r="AF25" i="1"/>
  <c r="AI25" i="1"/>
  <c r="CD25" i="1" s="1"/>
  <c r="AJ25" i="1"/>
  <c r="G26" i="1"/>
  <c r="H26" i="1"/>
  <c r="K26" i="1"/>
  <c r="L26" i="1"/>
  <c r="O26" i="1"/>
  <c r="P26" i="1"/>
  <c r="S26" i="1"/>
  <c r="T26" i="1"/>
  <c r="W26" i="1"/>
  <c r="X26" i="1"/>
  <c r="AA26" i="1"/>
  <c r="AB26" i="1"/>
  <c r="AE26" i="1"/>
  <c r="AF26" i="1"/>
  <c r="AI26" i="1"/>
  <c r="AJ26" i="1"/>
  <c r="G27" i="1"/>
  <c r="H27" i="1"/>
  <c r="K27" i="1"/>
  <c r="L27" i="1"/>
  <c r="O27" i="1"/>
  <c r="P27" i="1"/>
  <c r="S27" i="1"/>
  <c r="T27" i="1"/>
  <c r="W27" i="1"/>
  <c r="X27" i="1"/>
  <c r="AA27" i="1"/>
  <c r="AB27" i="1"/>
  <c r="AE27" i="1"/>
  <c r="AF27" i="1"/>
  <c r="AI27" i="1"/>
  <c r="AJ27" i="1"/>
  <c r="G28" i="1"/>
  <c r="H28" i="1"/>
  <c r="K28" i="1"/>
  <c r="L28" i="1"/>
  <c r="O28" i="1"/>
  <c r="P28" i="1"/>
  <c r="S28" i="1"/>
  <c r="T28" i="1"/>
  <c r="W28" i="1"/>
  <c r="X28" i="1"/>
  <c r="AA28" i="1"/>
  <c r="AB28" i="1"/>
  <c r="AE28" i="1"/>
  <c r="AF28" i="1"/>
  <c r="AI28" i="1"/>
  <c r="CB28" i="1" s="1"/>
  <c r="AJ28" i="1"/>
  <c r="G29" i="1"/>
  <c r="H29" i="1"/>
  <c r="K29" i="1"/>
  <c r="L29" i="1"/>
  <c r="O29" i="1"/>
  <c r="P29" i="1"/>
  <c r="S29" i="1"/>
  <c r="T29" i="1"/>
  <c r="W29" i="1"/>
  <c r="X29" i="1"/>
  <c r="AA29" i="1"/>
  <c r="AB29" i="1"/>
  <c r="AE29" i="1"/>
  <c r="AF29" i="1"/>
  <c r="AI29" i="1"/>
  <c r="CC29" i="1" s="1"/>
  <c r="AJ29" i="1"/>
  <c r="G30" i="1"/>
  <c r="H30" i="1"/>
  <c r="K30" i="1"/>
  <c r="L30" i="1"/>
  <c r="O30" i="1"/>
  <c r="P30" i="1"/>
  <c r="S30" i="1"/>
  <c r="T30" i="1"/>
  <c r="W30" i="1"/>
  <c r="X30" i="1"/>
  <c r="AA30" i="1"/>
  <c r="AB30" i="1"/>
  <c r="AE30" i="1"/>
  <c r="AF30" i="1"/>
  <c r="AI30" i="1"/>
  <c r="CF30" i="1" s="1"/>
  <c r="AJ30" i="1"/>
  <c r="G31" i="1"/>
  <c r="H31" i="1"/>
  <c r="K31" i="1"/>
  <c r="L31" i="1"/>
  <c r="O31" i="1"/>
  <c r="P31" i="1"/>
  <c r="S31" i="1"/>
  <c r="T31" i="1"/>
  <c r="W31" i="1"/>
  <c r="X31" i="1"/>
  <c r="AA31" i="1"/>
  <c r="AB31" i="1"/>
  <c r="AE31" i="1"/>
  <c r="AF31" i="1"/>
  <c r="AI31" i="1"/>
  <c r="AJ31" i="1"/>
  <c r="G32" i="1"/>
  <c r="H32" i="1"/>
  <c r="K32" i="1"/>
  <c r="L32" i="1"/>
  <c r="O32" i="1"/>
  <c r="P32" i="1"/>
  <c r="S32" i="1"/>
  <c r="T32" i="1"/>
  <c r="W32" i="1"/>
  <c r="X32" i="1"/>
  <c r="AA32" i="1"/>
  <c r="AB32" i="1"/>
  <c r="AE32" i="1"/>
  <c r="AF32" i="1"/>
  <c r="AI32" i="1"/>
  <c r="CB32" i="1" s="1"/>
  <c r="AJ32" i="1"/>
  <c r="G33" i="1"/>
  <c r="H33" i="1"/>
  <c r="K33" i="1"/>
  <c r="L33" i="1"/>
  <c r="O33" i="1"/>
  <c r="P33" i="1"/>
  <c r="S33" i="1"/>
  <c r="T33" i="1"/>
  <c r="W33" i="1"/>
  <c r="X33" i="1"/>
  <c r="AA33" i="1"/>
  <c r="AB33" i="1"/>
  <c r="AE33" i="1"/>
  <c r="AF33" i="1"/>
  <c r="AI33" i="1"/>
  <c r="CB33" i="1" s="1"/>
  <c r="AJ33" i="1"/>
  <c r="G34" i="1"/>
  <c r="H34" i="1"/>
  <c r="K34" i="1"/>
  <c r="L34" i="1"/>
  <c r="O34" i="1"/>
  <c r="P34" i="1"/>
  <c r="S34" i="1"/>
  <c r="T34" i="1"/>
  <c r="W34" i="1"/>
  <c r="X34" i="1"/>
  <c r="AA34" i="1"/>
  <c r="AB34" i="1"/>
  <c r="AE34" i="1"/>
  <c r="AF34" i="1"/>
  <c r="AI34" i="1"/>
  <c r="AJ34" i="1"/>
  <c r="G35" i="1"/>
  <c r="H35" i="1"/>
  <c r="K35" i="1"/>
  <c r="L35" i="1"/>
  <c r="O35" i="1"/>
  <c r="P35" i="1"/>
  <c r="S35" i="1"/>
  <c r="T35" i="1"/>
  <c r="W35" i="1"/>
  <c r="X35" i="1"/>
  <c r="AA35" i="1"/>
  <c r="AB35" i="1"/>
  <c r="AE35" i="1"/>
  <c r="AF35" i="1"/>
  <c r="AI35" i="1"/>
  <c r="AJ35" i="1"/>
  <c r="G36" i="1"/>
  <c r="H36" i="1"/>
  <c r="K36" i="1"/>
  <c r="L36" i="1"/>
  <c r="O36" i="1"/>
  <c r="P36" i="1"/>
  <c r="S36" i="1"/>
  <c r="T36" i="1"/>
  <c r="W36" i="1"/>
  <c r="X36" i="1"/>
  <c r="AA36" i="1"/>
  <c r="AB36" i="1"/>
  <c r="AE36" i="1"/>
  <c r="AF36" i="1"/>
  <c r="AI36" i="1"/>
  <c r="CD36" i="1" s="1"/>
  <c r="AJ36" i="1"/>
  <c r="G37" i="1"/>
  <c r="H37" i="1"/>
  <c r="K37" i="1"/>
  <c r="L37" i="1"/>
  <c r="O37" i="1"/>
  <c r="P37" i="1"/>
  <c r="S37" i="1"/>
  <c r="T37" i="1"/>
  <c r="W37" i="1"/>
  <c r="X37" i="1"/>
  <c r="AA37" i="1"/>
  <c r="AB37" i="1"/>
  <c r="AE37" i="1"/>
  <c r="AF37" i="1"/>
  <c r="AI37" i="1"/>
  <c r="CE37" i="1" s="1"/>
  <c r="AJ37" i="1"/>
  <c r="G38" i="1"/>
  <c r="H38" i="1"/>
  <c r="K38" i="1"/>
  <c r="L38" i="1"/>
  <c r="O38" i="1"/>
  <c r="P38" i="1"/>
  <c r="S38" i="1"/>
  <c r="T38" i="1"/>
  <c r="W38" i="1"/>
  <c r="X38" i="1"/>
  <c r="AA38" i="1"/>
  <c r="AB38" i="1"/>
  <c r="AE38" i="1"/>
  <c r="AF38" i="1"/>
  <c r="AI38" i="1"/>
  <c r="CE38" i="1" s="1"/>
  <c r="AJ38" i="1"/>
  <c r="G39" i="1"/>
  <c r="H39" i="1"/>
  <c r="K39" i="1"/>
  <c r="L39" i="1"/>
  <c r="O39" i="1"/>
  <c r="P39" i="1"/>
  <c r="S39" i="1"/>
  <c r="T39" i="1"/>
  <c r="W39" i="1"/>
  <c r="X39" i="1"/>
  <c r="AA39" i="1"/>
  <c r="AB39" i="1"/>
  <c r="AE39" i="1"/>
  <c r="AF39" i="1"/>
  <c r="AI39" i="1"/>
  <c r="AJ39" i="1"/>
  <c r="G40" i="1"/>
  <c r="H40" i="1"/>
  <c r="K40" i="1"/>
  <c r="L40" i="1"/>
  <c r="O40" i="1"/>
  <c r="P40" i="1"/>
  <c r="S40" i="1"/>
  <c r="T40" i="1"/>
  <c r="W40" i="1"/>
  <c r="X40" i="1"/>
  <c r="AA40" i="1"/>
  <c r="AB40" i="1"/>
  <c r="AE40" i="1"/>
  <c r="AF40" i="1"/>
  <c r="AI40" i="1"/>
  <c r="CB40" i="1" s="1"/>
  <c r="AJ40" i="1"/>
  <c r="G41" i="1"/>
  <c r="H41" i="1"/>
  <c r="K41" i="1"/>
  <c r="L41" i="1"/>
  <c r="O41" i="1"/>
  <c r="P41" i="1"/>
  <c r="S41" i="1"/>
  <c r="T41" i="1"/>
  <c r="W41" i="1"/>
  <c r="X41" i="1"/>
  <c r="AA41" i="1"/>
  <c r="AB41" i="1"/>
  <c r="AE41" i="1"/>
  <c r="AF41" i="1"/>
  <c r="AI41" i="1"/>
  <c r="CC41" i="1" s="1"/>
  <c r="AJ41" i="1"/>
  <c r="G42" i="1"/>
  <c r="H42" i="1"/>
  <c r="K42" i="1"/>
  <c r="L42" i="1"/>
  <c r="O42" i="1"/>
  <c r="P42" i="1"/>
  <c r="S42" i="1"/>
  <c r="T42" i="1"/>
  <c r="W42" i="1"/>
  <c r="X42" i="1"/>
  <c r="AA42" i="1"/>
  <c r="AB42" i="1"/>
  <c r="AE42" i="1"/>
  <c r="AF42" i="1"/>
  <c r="AI42" i="1"/>
  <c r="AJ42" i="1"/>
  <c r="G43" i="1"/>
  <c r="H43" i="1"/>
  <c r="K43" i="1"/>
  <c r="L43" i="1"/>
  <c r="O43" i="1"/>
  <c r="P43" i="1"/>
  <c r="S43" i="1"/>
  <c r="T43" i="1"/>
  <c r="W43" i="1"/>
  <c r="X43" i="1"/>
  <c r="AA43" i="1"/>
  <c r="AB43" i="1"/>
  <c r="AE43" i="1"/>
  <c r="AF43" i="1"/>
  <c r="AI43" i="1"/>
  <c r="AJ43" i="1"/>
  <c r="G44" i="1"/>
  <c r="K44" i="1"/>
  <c r="L44" i="1"/>
  <c r="O44" i="1"/>
  <c r="P44" i="1"/>
  <c r="S44" i="1"/>
  <c r="T44" i="1"/>
  <c r="W44" i="1"/>
  <c r="X44" i="1"/>
  <c r="AA44" i="1"/>
  <c r="AB44" i="1"/>
  <c r="AE44" i="1"/>
  <c r="AF44" i="1"/>
  <c r="AI44" i="1"/>
  <c r="CB44" i="1" s="1"/>
  <c r="AJ44" i="1"/>
  <c r="G45" i="1"/>
  <c r="H45" i="1"/>
  <c r="K45" i="1"/>
  <c r="O45" i="1"/>
  <c r="P45" i="1"/>
  <c r="S45" i="1"/>
  <c r="T45" i="1"/>
  <c r="W45" i="1"/>
  <c r="X45" i="1"/>
  <c r="AA45" i="1"/>
  <c r="AB45" i="1"/>
  <c r="AE45" i="1"/>
  <c r="AF45" i="1"/>
  <c r="AI45" i="1"/>
  <c r="CD45" i="1" s="1"/>
  <c r="AJ45" i="1"/>
  <c r="G46" i="1"/>
  <c r="H46" i="1"/>
  <c r="K46" i="1"/>
  <c r="L46" i="1"/>
  <c r="O46" i="1"/>
  <c r="P46" i="1"/>
  <c r="S46" i="1"/>
  <c r="T46" i="1"/>
  <c r="W46" i="1"/>
  <c r="X46" i="1"/>
  <c r="AA46" i="1"/>
  <c r="AB46" i="1"/>
  <c r="AE46" i="1"/>
  <c r="AF46" i="1"/>
  <c r="AI46" i="1"/>
  <c r="CB46" i="1" s="1"/>
  <c r="AJ46" i="1"/>
  <c r="G47" i="1"/>
  <c r="H47" i="1"/>
  <c r="K47" i="1"/>
  <c r="L47" i="1"/>
  <c r="O47" i="1"/>
  <c r="P47" i="1"/>
  <c r="S47" i="1"/>
  <c r="T47" i="1"/>
  <c r="W47" i="1"/>
  <c r="X47" i="1"/>
  <c r="AA47" i="1"/>
  <c r="AB47" i="1"/>
  <c r="AE47" i="1"/>
  <c r="AF47" i="1"/>
  <c r="AI47" i="1"/>
  <c r="AJ47" i="1"/>
  <c r="G48" i="1"/>
  <c r="H48" i="1"/>
  <c r="K48" i="1"/>
  <c r="L48" i="1"/>
  <c r="O48" i="1"/>
  <c r="P48" i="1"/>
  <c r="S48" i="1"/>
  <c r="T48" i="1"/>
  <c r="W48" i="1"/>
  <c r="X48" i="1"/>
  <c r="AA48" i="1"/>
  <c r="AB48" i="1"/>
  <c r="AE48" i="1"/>
  <c r="AF48" i="1"/>
  <c r="AI48" i="1"/>
  <c r="CC48" i="1" s="1"/>
  <c r="AJ48" i="1"/>
  <c r="G49" i="1"/>
  <c r="H49" i="1"/>
  <c r="K49" i="1"/>
  <c r="L49" i="1"/>
  <c r="O49" i="1"/>
  <c r="P49" i="1"/>
  <c r="S49" i="1"/>
  <c r="T49" i="1"/>
  <c r="W49" i="1"/>
  <c r="X49" i="1"/>
  <c r="AA49" i="1"/>
  <c r="AB49" i="1"/>
  <c r="AE49" i="1"/>
  <c r="AF49" i="1"/>
  <c r="AI49" i="1"/>
  <c r="CB49" i="1" s="1"/>
  <c r="AJ49" i="1"/>
  <c r="G50" i="1"/>
  <c r="H50" i="1"/>
  <c r="K50" i="1"/>
  <c r="L50" i="1"/>
  <c r="O50" i="1"/>
  <c r="P50" i="1"/>
  <c r="S50" i="1"/>
  <c r="T50" i="1"/>
  <c r="W50" i="1"/>
  <c r="X50" i="1"/>
  <c r="AA50" i="1"/>
  <c r="AB50" i="1"/>
  <c r="AE50" i="1"/>
  <c r="AF50" i="1"/>
  <c r="AI50" i="1"/>
  <c r="AJ50" i="1"/>
  <c r="G51" i="1"/>
  <c r="H51" i="1"/>
  <c r="K51" i="1"/>
  <c r="L51" i="1"/>
  <c r="O51" i="1"/>
  <c r="P51" i="1"/>
  <c r="S51" i="1"/>
  <c r="T51" i="1"/>
  <c r="W51" i="1"/>
  <c r="X51" i="1"/>
  <c r="AA51" i="1"/>
  <c r="AB51" i="1"/>
  <c r="AE51" i="1"/>
  <c r="AF51" i="1"/>
  <c r="AI51" i="1"/>
  <c r="AJ51" i="1"/>
  <c r="G52" i="1"/>
  <c r="H52" i="1"/>
  <c r="K52" i="1"/>
  <c r="L52" i="1"/>
  <c r="O52" i="1"/>
  <c r="P52" i="1"/>
  <c r="S52" i="1"/>
  <c r="T52" i="1"/>
  <c r="W52" i="1"/>
  <c r="X52" i="1"/>
  <c r="AA52" i="1"/>
  <c r="AB52" i="1"/>
  <c r="AE52" i="1"/>
  <c r="AF52" i="1"/>
  <c r="AI52" i="1"/>
  <c r="CB52" i="1" s="1"/>
  <c r="AJ52" i="1"/>
  <c r="G53" i="1"/>
  <c r="H53" i="1"/>
  <c r="K53" i="1"/>
  <c r="L53" i="1"/>
  <c r="O53" i="1"/>
  <c r="P53" i="1"/>
  <c r="S53" i="1"/>
  <c r="T53" i="1"/>
  <c r="W53" i="1"/>
  <c r="X53" i="1"/>
  <c r="AA53" i="1"/>
  <c r="AB53" i="1"/>
  <c r="AE53" i="1"/>
  <c r="AF53" i="1"/>
  <c r="AI53" i="1"/>
  <c r="CE53" i="1" s="1"/>
  <c r="AJ53" i="1"/>
  <c r="G54" i="1"/>
  <c r="H54" i="1"/>
  <c r="K54" i="1"/>
  <c r="L54" i="1"/>
  <c r="O54" i="1"/>
  <c r="P54" i="1"/>
  <c r="S54" i="1"/>
  <c r="T54" i="1"/>
  <c r="W54" i="1"/>
  <c r="X54" i="1"/>
  <c r="AA54" i="1"/>
  <c r="AB54" i="1"/>
  <c r="AE54" i="1"/>
  <c r="AF54" i="1"/>
  <c r="AI54" i="1"/>
  <c r="CB54" i="1" s="1"/>
  <c r="AJ54" i="1"/>
  <c r="G55" i="1"/>
  <c r="H55" i="1"/>
  <c r="K55" i="1"/>
  <c r="L55" i="1"/>
  <c r="O55" i="1"/>
  <c r="P55" i="1"/>
  <c r="S55" i="1"/>
  <c r="T55" i="1"/>
  <c r="W55" i="1"/>
  <c r="X55" i="1"/>
  <c r="AA55" i="1"/>
  <c r="AB55" i="1"/>
  <c r="AE55" i="1"/>
  <c r="AF55" i="1"/>
  <c r="AI55" i="1"/>
  <c r="AJ55" i="1"/>
  <c r="G56" i="1"/>
  <c r="H56" i="1"/>
  <c r="K56" i="1"/>
  <c r="L56" i="1"/>
  <c r="O56" i="1"/>
  <c r="P56" i="1"/>
  <c r="S56" i="1"/>
  <c r="T56" i="1"/>
  <c r="W56" i="1"/>
  <c r="X56" i="1"/>
  <c r="AA56" i="1"/>
  <c r="AB56" i="1"/>
  <c r="AE56" i="1"/>
  <c r="AF56" i="1"/>
  <c r="AI56" i="1"/>
  <c r="CF56" i="1" s="1"/>
  <c r="AJ56" i="1"/>
  <c r="G57" i="1"/>
  <c r="H57" i="1"/>
  <c r="K57" i="1"/>
  <c r="L57" i="1"/>
  <c r="O57" i="1"/>
  <c r="P57" i="1"/>
  <c r="S57" i="1"/>
  <c r="T57" i="1"/>
  <c r="W57" i="1"/>
  <c r="X57" i="1"/>
  <c r="AA57" i="1"/>
  <c r="AB57" i="1"/>
  <c r="AE57" i="1"/>
  <c r="AF57" i="1"/>
  <c r="AI57" i="1"/>
  <c r="CB57" i="1" s="1"/>
  <c r="AJ57" i="1"/>
  <c r="G58" i="1"/>
  <c r="H58" i="1"/>
  <c r="K58" i="1"/>
  <c r="L58" i="1"/>
  <c r="O58" i="1"/>
  <c r="P58" i="1"/>
  <c r="S58" i="1"/>
  <c r="T58" i="1"/>
  <c r="W58" i="1"/>
  <c r="X58" i="1"/>
  <c r="AA58" i="1"/>
  <c r="AB58" i="1"/>
  <c r="AE58" i="1"/>
  <c r="AF58" i="1"/>
  <c r="AI58" i="1"/>
  <c r="AJ58" i="1"/>
  <c r="G59" i="1"/>
  <c r="H59" i="1"/>
  <c r="K59" i="1"/>
  <c r="L59" i="1"/>
  <c r="O59" i="1"/>
  <c r="P59" i="1"/>
  <c r="S59" i="1"/>
  <c r="T59" i="1"/>
  <c r="W59" i="1"/>
  <c r="X59" i="1"/>
  <c r="AA59" i="1"/>
  <c r="AB59" i="1"/>
  <c r="AE59" i="1"/>
  <c r="AF59" i="1"/>
  <c r="AI59" i="1"/>
  <c r="AJ59" i="1"/>
  <c r="G60" i="1"/>
  <c r="H60" i="1"/>
  <c r="K60" i="1"/>
  <c r="L60" i="1"/>
  <c r="O60" i="1"/>
  <c r="P60" i="1"/>
  <c r="S60" i="1"/>
  <c r="T60" i="1"/>
  <c r="W60" i="1"/>
  <c r="X60" i="1"/>
  <c r="AA60" i="1"/>
  <c r="AB60" i="1"/>
  <c r="AE60" i="1"/>
  <c r="AF60" i="1"/>
  <c r="AI60" i="1"/>
  <c r="CB60" i="1" s="1"/>
  <c r="AJ60" i="1"/>
  <c r="G61" i="1"/>
  <c r="H61" i="1"/>
  <c r="K61" i="1"/>
  <c r="L61" i="1"/>
  <c r="O61" i="1"/>
  <c r="P61" i="1"/>
  <c r="S61" i="1"/>
  <c r="T61" i="1"/>
  <c r="W61" i="1"/>
  <c r="X61" i="1"/>
  <c r="AA61" i="1"/>
  <c r="AB61" i="1"/>
  <c r="AE61" i="1"/>
  <c r="AF61" i="1"/>
  <c r="AI61" i="1"/>
  <c r="CE61" i="1" s="1"/>
  <c r="AJ61" i="1"/>
  <c r="G62" i="1"/>
  <c r="H62" i="1"/>
  <c r="K62" i="1"/>
  <c r="L62" i="1"/>
  <c r="O62" i="1"/>
  <c r="P62" i="1"/>
  <c r="S62" i="1"/>
  <c r="T62" i="1"/>
  <c r="W62" i="1"/>
  <c r="X62" i="1"/>
  <c r="AA62" i="1"/>
  <c r="AB62" i="1"/>
  <c r="AE62" i="1"/>
  <c r="AF62" i="1"/>
  <c r="AI62" i="1"/>
  <c r="CB62" i="1" s="1"/>
  <c r="AJ62" i="1"/>
  <c r="G63" i="1"/>
  <c r="H63" i="1"/>
  <c r="K63" i="1"/>
  <c r="L63" i="1"/>
  <c r="O63" i="1"/>
  <c r="P63" i="1"/>
  <c r="S63" i="1"/>
  <c r="T63" i="1"/>
  <c r="W63" i="1"/>
  <c r="X63" i="1"/>
  <c r="AA63" i="1"/>
  <c r="AB63" i="1"/>
  <c r="AE63" i="1"/>
  <c r="AF63" i="1"/>
  <c r="AI63" i="1"/>
  <c r="AJ63" i="1"/>
  <c r="G64" i="1"/>
  <c r="H64" i="1"/>
  <c r="K64" i="1"/>
  <c r="L64" i="1"/>
  <c r="O64" i="1"/>
  <c r="P64" i="1"/>
  <c r="S64" i="1"/>
  <c r="T64" i="1"/>
  <c r="W64" i="1"/>
  <c r="X64" i="1"/>
  <c r="AA64" i="1"/>
  <c r="AB64" i="1"/>
  <c r="AE64" i="1"/>
  <c r="AF64" i="1"/>
  <c r="AI64" i="1"/>
  <c r="CC64" i="1" s="1"/>
  <c r="AJ64" i="1"/>
  <c r="G65" i="1"/>
  <c r="H65" i="1"/>
  <c r="K65" i="1"/>
  <c r="L65" i="1"/>
  <c r="O65" i="1"/>
  <c r="P65" i="1"/>
  <c r="S65" i="1"/>
  <c r="T65" i="1"/>
  <c r="W65" i="1"/>
  <c r="X65" i="1"/>
  <c r="AA65" i="1"/>
  <c r="AB65" i="1"/>
  <c r="AE65" i="1"/>
  <c r="AF65" i="1"/>
  <c r="AI65" i="1"/>
  <c r="CB65" i="1" s="1"/>
  <c r="AJ65" i="1"/>
  <c r="G66" i="1"/>
  <c r="H66" i="1"/>
  <c r="K66" i="1"/>
  <c r="L66" i="1"/>
  <c r="O66" i="1"/>
  <c r="P66" i="1"/>
  <c r="S66" i="1"/>
  <c r="T66" i="1"/>
  <c r="W66" i="1"/>
  <c r="X66" i="1"/>
  <c r="AA66" i="1"/>
  <c r="AB66" i="1"/>
  <c r="AE66" i="1"/>
  <c r="AF66" i="1"/>
  <c r="AI66" i="1"/>
  <c r="AJ66" i="1"/>
  <c r="G67" i="1"/>
  <c r="H67" i="1"/>
  <c r="K67" i="1"/>
  <c r="L67" i="1"/>
  <c r="O67" i="1"/>
  <c r="P67" i="1"/>
  <c r="S67" i="1"/>
  <c r="T67" i="1"/>
  <c r="W67" i="1"/>
  <c r="X67" i="1"/>
  <c r="AA67" i="1"/>
  <c r="AB67" i="1"/>
  <c r="AE67" i="1"/>
  <c r="AF67" i="1"/>
  <c r="AI67" i="1"/>
  <c r="AJ67" i="1"/>
  <c r="G68" i="1"/>
  <c r="H68" i="1"/>
  <c r="K68" i="1"/>
  <c r="L68" i="1"/>
  <c r="O68" i="1"/>
  <c r="P68" i="1"/>
  <c r="S68" i="1"/>
  <c r="T68" i="1"/>
  <c r="W68" i="1"/>
  <c r="X68" i="1"/>
  <c r="AA68" i="1"/>
  <c r="AB68" i="1"/>
  <c r="AE68" i="1"/>
  <c r="AF68" i="1"/>
  <c r="AI68" i="1"/>
  <c r="CB68" i="1" s="1"/>
  <c r="AJ68" i="1"/>
  <c r="G69" i="1"/>
  <c r="H69" i="1"/>
  <c r="K69" i="1"/>
  <c r="L69" i="1"/>
  <c r="O69" i="1"/>
  <c r="P69" i="1"/>
  <c r="S69" i="1"/>
  <c r="T69" i="1"/>
  <c r="W69" i="1"/>
  <c r="X69" i="1"/>
  <c r="AA69" i="1"/>
  <c r="AB69" i="1"/>
  <c r="AE69" i="1"/>
  <c r="AF69" i="1"/>
  <c r="AI69" i="1"/>
  <c r="CE69" i="1" s="1"/>
  <c r="AJ69" i="1"/>
  <c r="G70" i="1"/>
  <c r="H70" i="1"/>
  <c r="K70" i="1"/>
  <c r="L70" i="1"/>
  <c r="O70" i="1"/>
  <c r="P70" i="1"/>
  <c r="S70" i="1"/>
  <c r="T70" i="1"/>
  <c r="W70" i="1"/>
  <c r="X70" i="1"/>
  <c r="AA70" i="1"/>
  <c r="AB70" i="1"/>
  <c r="AE70" i="1"/>
  <c r="AF70" i="1"/>
  <c r="AI70" i="1"/>
  <c r="CE70" i="1" s="1"/>
  <c r="AJ70" i="1"/>
  <c r="G71" i="1"/>
  <c r="H71" i="1"/>
  <c r="K71" i="1"/>
  <c r="L71" i="1"/>
  <c r="O71" i="1"/>
  <c r="P71" i="1"/>
  <c r="S71" i="1"/>
  <c r="T71" i="1"/>
  <c r="W71" i="1"/>
  <c r="X71" i="1"/>
  <c r="AA71" i="1"/>
  <c r="AB71" i="1"/>
  <c r="AE71" i="1"/>
  <c r="AF71" i="1"/>
  <c r="AI71" i="1"/>
  <c r="AJ71" i="1"/>
  <c r="G72" i="1"/>
  <c r="H72" i="1"/>
  <c r="K72" i="1"/>
  <c r="L72" i="1"/>
  <c r="O72" i="1"/>
  <c r="P72" i="1"/>
  <c r="S72" i="1"/>
  <c r="T72" i="1"/>
  <c r="W72" i="1"/>
  <c r="X72" i="1"/>
  <c r="AA72" i="1"/>
  <c r="AB72" i="1"/>
  <c r="AE72" i="1"/>
  <c r="AF72" i="1"/>
  <c r="AI72" i="1"/>
  <c r="CB72" i="1" s="1"/>
  <c r="AJ72" i="1"/>
  <c r="G73" i="1"/>
  <c r="H73" i="1"/>
  <c r="K73" i="1"/>
  <c r="L73" i="1"/>
  <c r="O73" i="1"/>
  <c r="P73" i="1"/>
  <c r="S73" i="1"/>
  <c r="T73" i="1"/>
  <c r="W73" i="1"/>
  <c r="X73" i="1"/>
  <c r="AA73" i="1"/>
  <c r="AB73" i="1"/>
  <c r="AE73" i="1"/>
  <c r="AF73" i="1"/>
  <c r="AI73" i="1"/>
  <c r="CC73" i="1" s="1"/>
  <c r="AJ73" i="1"/>
  <c r="G74" i="1"/>
  <c r="H74" i="1"/>
  <c r="K74" i="1"/>
  <c r="L74" i="1"/>
  <c r="O74" i="1"/>
  <c r="P74" i="1"/>
  <c r="S74" i="1"/>
  <c r="T74" i="1"/>
  <c r="W74" i="1"/>
  <c r="X74" i="1"/>
  <c r="AA74" i="1"/>
  <c r="AB74" i="1"/>
  <c r="AE74" i="1"/>
  <c r="AF74" i="1"/>
  <c r="AI74" i="1"/>
  <c r="AJ74" i="1"/>
  <c r="G75" i="1"/>
  <c r="H75" i="1"/>
  <c r="K75" i="1"/>
  <c r="L75" i="1"/>
  <c r="O75" i="1"/>
  <c r="P75" i="1"/>
  <c r="S75" i="1"/>
  <c r="T75" i="1"/>
  <c r="W75" i="1"/>
  <c r="X75" i="1"/>
  <c r="AA75" i="1"/>
  <c r="AB75" i="1"/>
  <c r="AE75" i="1"/>
  <c r="AF75" i="1"/>
  <c r="AI75" i="1"/>
  <c r="AJ75" i="1"/>
  <c r="G76" i="1"/>
  <c r="H76" i="1"/>
  <c r="K76" i="1"/>
  <c r="L76" i="1"/>
  <c r="O76" i="1"/>
  <c r="P76" i="1"/>
  <c r="S76" i="1"/>
  <c r="T76" i="1"/>
  <c r="W76" i="1"/>
  <c r="X76" i="1"/>
  <c r="AA76" i="1"/>
  <c r="AB76" i="1"/>
  <c r="AE76" i="1"/>
  <c r="AF76" i="1"/>
  <c r="AI76" i="1"/>
  <c r="CB76" i="1" s="1"/>
  <c r="AJ76" i="1"/>
  <c r="G77" i="1"/>
  <c r="H77" i="1"/>
  <c r="K77" i="1"/>
  <c r="L77" i="1"/>
  <c r="O77" i="1"/>
  <c r="P77" i="1"/>
  <c r="S77" i="1"/>
  <c r="T77" i="1"/>
  <c r="W77" i="1"/>
  <c r="X77" i="1"/>
  <c r="AA77" i="1"/>
  <c r="AB77" i="1"/>
  <c r="AE77" i="1"/>
  <c r="AF77" i="1"/>
  <c r="AI77" i="1"/>
  <c r="CB77" i="1" s="1"/>
  <c r="AJ77" i="1"/>
  <c r="G78" i="1"/>
  <c r="H78" i="1"/>
  <c r="K78" i="1"/>
  <c r="L78" i="1"/>
  <c r="O78" i="1"/>
  <c r="P78" i="1"/>
  <c r="S78" i="1"/>
  <c r="T78" i="1"/>
  <c r="W78" i="1"/>
  <c r="X78" i="1"/>
  <c r="AA78" i="1"/>
  <c r="AB78" i="1"/>
  <c r="AE78" i="1"/>
  <c r="AF78" i="1"/>
  <c r="AI78" i="1"/>
  <c r="CB78" i="1" s="1"/>
  <c r="AJ78" i="1"/>
  <c r="G79" i="1"/>
  <c r="H79" i="1"/>
  <c r="K79" i="1"/>
  <c r="L79" i="1"/>
  <c r="O79" i="1"/>
  <c r="P79" i="1"/>
  <c r="S79" i="1"/>
  <c r="T79" i="1"/>
  <c r="W79" i="1"/>
  <c r="X79" i="1"/>
  <c r="AA79" i="1"/>
  <c r="AB79" i="1"/>
  <c r="AE79" i="1"/>
  <c r="AF79" i="1"/>
  <c r="AI79" i="1"/>
  <c r="AJ79" i="1"/>
  <c r="G80" i="1"/>
  <c r="H80" i="1"/>
  <c r="K80" i="1"/>
  <c r="L80" i="1"/>
  <c r="O80" i="1"/>
  <c r="P80" i="1"/>
  <c r="S80" i="1"/>
  <c r="T80" i="1"/>
  <c r="W80" i="1"/>
  <c r="X80" i="1"/>
  <c r="AA80" i="1"/>
  <c r="AB80" i="1"/>
  <c r="AE80" i="1"/>
  <c r="AF80" i="1"/>
  <c r="AI80" i="1"/>
  <c r="CD80" i="1" s="1"/>
  <c r="AJ80" i="1"/>
  <c r="G81" i="1"/>
  <c r="H81" i="1"/>
  <c r="K81" i="1"/>
  <c r="L81" i="1"/>
  <c r="O81" i="1"/>
  <c r="P81" i="1"/>
  <c r="S81" i="1"/>
  <c r="T81" i="1"/>
  <c r="W81" i="1"/>
  <c r="X81" i="1"/>
  <c r="AA81" i="1"/>
  <c r="AB81" i="1"/>
  <c r="AE81" i="1"/>
  <c r="AF81" i="1"/>
  <c r="AI81" i="1"/>
  <c r="CF81" i="1" s="1"/>
  <c r="AJ81" i="1"/>
  <c r="G82" i="1"/>
  <c r="H82" i="1"/>
  <c r="K82" i="1"/>
  <c r="L82" i="1"/>
  <c r="O82" i="1"/>
  <c r="P82" i="1"/>
  <c r="S82" i="1"/>
  <c r="T82" i="1"/>
  <c r="W82" i="1"/>
  <c r="X82" i="1"/>
  <c r="AA82" i="1"/>
  <c r="AB82" i="1"/>
  <c r="AE82" i="1"/>
  <c r="AF82" i="1"/>
  <c r="AI82" i="1"/>
  <c r="AJ82" i="1"/>
  <c r="G83" i="1"/>
  <c r="H83" i="1"/>
  <c r="K83" i="1"/>
  <c r="L83" i="1"/>
  <c r="O83" i="1"/>
  <c r="P83" i="1"/>
  <c r="S83" i="1"/>
  <c r="T83" i="1"/>
  <c r="W83" i="1"/>
  <c r="X83" i="1"/>
  <c r="AA83" i="1"/>
  <c r="AB83" i="1"/>
  <c r="AE83" i="1"/>
  <c r="AF83" i="1"/>
  <c r="AI83" i="1"/>
  <c r="AJ83" i="1"/>
  <c r="G84" i="1"/>
  <c r="H84" i="1"/>
  <c r="K84" i="1"/>
  <c r="L84" i="1"/>
  <c r="O84" i="1"/>
  <c r="P84" i="1"/>
  <c r="S84" i="1"/>
  <c r="T84" i="1"/>
  <c r="W84" i="1"/>
  <c r="X84" i="1"/>
  <c r="AA84" i="1"/>
  <c r="AB84" i="1"/>
  <c r="AE84" i="1"/>
  <c r="AF84" i="1"/>
  <c r="AI84" i="1"/>
  <c r="CF84" i="1" s="1"/>
  <c r="AJ84" i="1"/>
  <c r="G85" i="1"/>
  <c r="H85" i="1"/>
  <c r="K85" i="1"/>
  <c r="L85" i="1"/>
  <c r="O85" i="1"/>
  <c r="P85" i="1"/>
  <c r="S85" i="1"/>
  <c r="T85" i="1"/>
  <c r="W85" i="1"/>
  <c r="X85" i="1"/>
  <c r="AA85" i="1"/>
  <c r="AB85" i="1"/>
  <c r="AE85" i="1"/>
  <c r="AF85" i="1"/>
  <c r="AI85" i="1"/>
  <c r="CB85" i="1" s="1"/>
  <c r="AJ85" i="1"/>
  <c r="G86" i="1"/>
  <c r="H86" i="1"/>
  <c r="K86" i="1"/>
  <c r="L86" i="1"/>
  <c r="O86" i="1"/>
  <c r="P86" i="1"/>
  <c r="S86" i="1"/>
  <c r="T86" i="1"/>
  <c r="W86" i="1"/>
  <c r="X86" i="1"/>
  <c r="AA86" i="1"/>
  <c r="AB86" i="1"/>
  <c r="AE86" i="1"/>
  <c r="AF86" i="1"/>
  <c r="AI86" i="1"/>
  <c r="CE86" i="1" s="1"/>
  <c r="AJ86" i="1"/>
  <c r="G87" i="1"/>
  <c r="H87" i="1"/>
  <c r="K87" i="1"/>
  <c r="L87" i="1"/>
  <c r="O87" i="1"/>
  <c r="P87" i="1"/>
  <c r="S87" i="1"/>
  <c r="T87" i="1"/>
  <c r="W87" i="1"/>
  <c r="X87" i="1"/>
  <c r="AA87" i="1"/>
  <c r="AB87" i="1"/>
  <c r="AE87" i="1"/>
  <c r="AF87" i="1"/>
  <c r="AI87" i="1"/>
  <c r="AJ87" i="1"/>
  <c r="G88" i="1"/>
  <c r="H88" i="1"/>
  <c r="K88" i="1"/>
  <c r="L88" i="1"/>
  <c r="O88" i="1"/>
  <c r="P88" i="1"/>
  <c r="S88" i="1"/>
  <c r="T88" i="1"/>
  <c r="W88" i="1"/>
  <c r="X88" i="1"/>
  <c r="AA88" i="1"/>
  <c r="AB88" i="1"/>
  <c r="AE88" i="1"/>
  <c r="AF88" i="1"/>
  <c r="AI88" i="1"/>
  <c r="CC88" i="1" s="1"/>
  <c r="AJ88" i="1"/>
  <c r="G89" i="1"/>
  <c r="H89" i="1"/>
  <c r="K89" i="1"/>
  <c r="L89" i="1"/>
  <c r="O89" i="1"/>
  <c r="P89" i="1"/>
  <c r="S89" i="1"/>
  <c r="T89" i="1"/>
  <c r="W89" i="1"/>
  <c r="X89" i="1"/>
  <c r="AA89" i="1"/>
  <c r="AB89" i="1"/>
  <c r="AE89" i="1"/>
  <c r="AF89" i="1"/>
  <c r="AI89" i="1"/>
  <c r="CB89" i="1" s="1"/>
  <c r="AJ89" i="1"/>
  <c r="G90" i="1"/>
  <c r="H90" i="1"/>
  <c r="K90" i="1"/>
  <c r="L90" i="1"/>
  <c r="O90" i="1"/>
  <c r="P90" i="1"/>
  <c r="S90" i="1"/>
  <c r="T90" i="1"/>
  <c r="W90" i="1"/>
  <c r="X90" i="1"/>
  <c r="AA90" i="1"/>
  <c r="AB90" i="1"/>
  <c r="AE90" i="1"/>
  <c r="AF90" i="1"/>
  <c r="AI90" i="1"/>
  <c r="AJ90" i="1"/>
  <c r="G91" i="1"/>
  <c r="H91" i="1"/>
  <c r="K91" i="1"/>
  <c r="L91" i="1"/>
  <c r="O91" i="1"/>
  <c r="P91" i="1"/>
  <c r="S91" i="1"/>
  <c r="T91" i="1"/>
  <c r="W91" i="1"/>
  <c r="X91" i="1"/>
  <c r="AA91" i="1"/>
  <c r="AB91" i="1"/>
  <c r="AE91" i="1"/>
  <c r="AF91" i="1"/>
  <c r="AI91" i="1"/>
  <c r="AJ91" i="1"/>
  <c r="G92" i="1"/>
  <c r="H92" i="1"/>
  <c r="K92" i="1"/>
  <c r="L92" i="1"/>
  <c r="O92" i="1"/>
  <c r="P92" i="1"/>
  <c r="S92" i="1"/>
  <c r="T92" i="1"/>
  <c r="W92" i="1"/>
  <c r="X92" i="1"/>
  <c r="AA92" i="1"/>
  <c r="AB92" i="1"/>
  <c r="AE92" i="1"/>
  <c r="AF92" i="1"/>
  <c r="AI92" i="1"/>
  <c r="CF92" i="1" s="1"/>
  <c r="AJ92" i="1"/>
  <c r="G93" i="1"/>
  <c r="H93" i="1"/>
  <c r="K93" i="1"/>
  <c r="L93" i="1"/>
  <c r="O93" i="1"/>
  <c r="P93" i="1"/>
  <c r="S93" i="1"/>
  <c r="T93" i="1"/>
  <c r="W93" i="1"/>
  <c r="X93" i="1"/>
  <c r="AA93" i="1"/>
  <c r="AB93" i="1"/>
  <c r="AE93" i="1"/>
  <c r="AF93" i="1"/>
  <c r="AI93" i="1"/>
  <c r="CD93" i="1" s="1"/>
  <c r="AJ93" i="1"/>
  <c r="G94" i="1"/>
  <c r="H94" i="1"/>
  <c r="K94" i="1"/>
  <c r="L94" i="1"/>
  <c r="O94" i="1"/>
  <c r="P94" i="1"/>
  <c r="S94" i="1"/>
  <c r="T94" i="1"/>
  <c r="W94" i="1"/>
  <c r="X94" i="1"/>
  <c r="AA94" i="1"/>
  <c r="AB94" i="1"/>
  <c r="AE94" i="1"/>
  <c r="AF94" i="1"/>
  <c r="AI94" i="1"/>
  <c r="CE94" i="1" s="1"/>
  <c r="AJ94" i="1"/>
  <c r="BB14" i="1"/>
  <c r="AP62" i="1"/>
  <c r="AL14" i="1"/>
  <c r="AM14" i="1"/>
  <c r="AN14" i="1"/>
  <c r="AO14" i="1"/>
  <c r="AP14" i="1"/>
  <c r="AR14" i="1"/>
  <c r="AS14" i="1"/>
  <c r="AT14" i="1"/>
  <c r="AU14" i="1"/>
  <c r="AV14" i="1"/>
  <c r="AX14" i="1"/>
  <c r="AY14" i="1"/>
  <c r="AZ14" i="1"/>
  <c r="BA14" i="1"/>
  <c r="BD14" i="1"/>
  <c r="BE14" i="1"/>
  <c r="BF14" i="1"/>
  <c r="BG14" i="1"/>
  <c r="BH14" i="1"/>
  <c r="BP14" i="1"/>
  <c r="BQ14" i="1"/>
  <c r="BR14" i="1"/>
  <c r="BS14" i="1"/>
  <c r="BT14" i="1"/>
  <c r="BV14" i="1"/>
  <c r="AL15" i="1"/>
  <c r="AM15" i="1"/>
  <c r="AN15" i="1"/>
  <c r="AO15" i="1"/>
  <c r="AP15" i="1"/>
  <c r="BD15" i="1"/>
  <c r="BE15" i="1"/>
  <c r="BF15" i="1"/>
  <c r="BG15" i="1"/>
  <c r="BH15" i="1"/>
  <c r="BJ15" i="1"/>
  <c r="BK15" i="1"/>
  <c r="BL15" i="1"/>
  <c r="BM15" i="1"/>
  <c r="BN15" i="1"/>
  <c r="CB15" i="1"/>
  <c r="CC15" i="1"/>
  <c r="CD15" i="1"/>
  <c r="CE15" i="1"/>
  <c r="CF15" i="1"/>
  <c r="AL16" i="1"/>
  <c r="AM16" i="1"/>
  <c r="AN16" i="1"/>
  <c r="AO16" i="1"/>
  <c r="AP16" i="1"/>
  <c r="AR16" i="1"/>
  <c r="AS16" i="1"/>
  <c r="AT16" i="1"/>
  <c r="AU16" i="1"/>
  <c r="AV16" i="1"/>
  <c r="AX16" i="1"/>
  <c r="AY16" i="1"/>
  <c r="AZ16" i="1"/>
  <c r="BA16" i="1"/>
  <c r="BB16" i="1"/>
  <c r="BD16" i="1"/>
  <c r="BE16" i="1"/>
  <c r="BF16" i="1"/>
  <c r="BG16" i="1"/>
  <c r="BH16" i="1"/>
  <c r="BJ16" i="1"/>
  <c r="BK16" i="1"/>
  <c r="BL16" i="1"/>
  <c r="BM16" i="1"/>
  <c r="BN16" i="1"/>
  <c r="BP16" i="1"/>
  <c r="BQ16" i="1"/>
  <c r="BR16" i="1"/>
  <c r="BS16" i="1"/>
  <c r="BT16" i="1"/>
  <c r="BV16" i="1"/>
  <c r="BW16" i="1"/>
  <c r="BX16" i="1"/>
  <c r="BY16" i="1"/>
  <c r="BZ16" i="1"/>
  <c r="AX17" i="1"/>
  <c r="AY17" i="1"/>
  <c r="AZ17" i="1"/>
  <c r="BA17" i="1"/>
  <c r="BB17" i="1"/>
  <c r="BD17" i="1"/>
  <c r="BE17" i="1"/>
  <c r="BF17" i="1"/>
  <c r="BG17" i="1"/>
  <c r="BH17" i="1"/>
  <c r="BV17" i="1"/>
  <c r="BW17" i="1"/>
  <c r="BX17" i="1"/>
  <c r="BY17" i="1"/>
  <c r="BZ17" i="1"/>
  <c r="AL18" i="1"/>
  <c r="AM18" i="1"/>
  <c r="AN18" i="1"/>
  <c r="AO18" i="1"/>
  <c r="AP18" i="1"/>
  <c r="AR18" i="1"/>
  <c r="AS18" i="1"/>
  <c r="AT18" i="1"/>
  <c r="AU18" i="1"/>
  <c r="AV18" i="1"/>
  <c r="BD18" i="1"/>
  <c r="BE18" i="1"/>
  <c r="BF18" i="1"/>
  <c r="BG18" i="1"/>
  <c r="BH18" i="1"/>
  <c r="BJ18" i="1"/>
  <c r="BK18" i="1"/>
  <c r="BL18" i="1"/>
  <c r="BM18" i="1"/>
  <c r="BN18" i="1"/>
  <c r="CB18" i="1"/>
  <c r="CC18" i="1"/>
  <c r="CD18" i="1"/>
  <c r="CE18" i="1"/>
  <c r="CF18" i="1"/>
  <c r="AL19" i="1"/>
  <c r="AM19" i="1"/>
  <c r="AN19" i="1"/>
  <c r="AO19" i="1"/>
  <c r="AP19" i="1"/>
  <c r="AR19" i="1"/>
  <c r="AS19" i="1"/>
  <c r="AT19" i="1"/>
  <c r="AU19" i="1"/>
  <c r="AV19" i="1"/>
  <c r="AX19" i="1"/>
  <c r="AY19" i="1"/>
  <c r="AZ19" i="1"/>
  <c r="BA19" i="1"/>
  <c r="BB19" i="1"/>
  <c r="BD19" i="1"/>
  <c r="BE19" i="1"/>
  <c r="BF19" i="1"/>
  <c r="BG19" i="1"/>
  <c r="BH19" i="1"/>
  <c r="BJ19" i="1"/>
  <c r="BK19" i="1"/>
  <c r="BL19" i="1"/>
  <c r="BM19" i="1"/>
  <c r="BN19" i="1"/>
  <c r="BP19" i="1"/>
  <c r="BQ19" i="1"/>
  <c r="BR19" i="1"/>
  <c r="BS19" i="1"/>
  <c r="BT19" i="1"/>
  <c r="BV19" i="1"/>
  <c r="BW19" i="1"/>
  <c r="BX19" i="1"/>
  <c r="BY19" i="1"/>
  <c r="BZ19" i="1"/>
  <c r="CB19" i="1"/>
  <c r="CC19" i="1"/>
  <c r="CD19" i="1"/>
  <c r="CE19" i="1"/>
  <c r="CF19" i="1"/>
  <c r="AL21" i="1"/>
  <c r="AM21" i="1"/>
  <c r="AN21" i="1"/>
  <c r="AO21" i="1"/>
  <c r="AP21" i="1"/>
  <c r="AR21" i="1"/>
  <c r="AS21" i="1"/>
  <c r="AT21" i="1"/>
  <c r="AU21" i="1"/>
  <c r="AV21" i="1"/>
  <c r="AX21" i="1"/>
  <c r="AY21" i="1"/>
  <c r="AZ21" i="1"/>
  <c r="BA21" i="1"/>
  <c r="BB21" i="1"/>
  <c r="BD21" i="1"/>
  <c r="BE21" i="1"/>
  <c r="BF21" i="1"/>
  <c r="BG21" i="1"/>
  <c r="BH21" i="1"/>
  <c r="BJ21" i="1"/>
  <c r="BK21" i="1"/>
  <c r="BL21" i="1"/>
  <c r="BM21" i="1"/>
  <c r="BN21" i="1"/>
  <c r="BP21" i="1"/>
  <c r="BQ21" i="1"/>
  <c r="BR21" i="1"/>
  <c r="BS21" i="1"/>
  <c r="BT21" i="1"/>
  <c r="BV21" i="1"/>
  <c r="BW21" i="1"/>
  <c r="BX21" i="1"/>
  <c r="BY21" i="1"/>
  <c r="BZ21" i="1"/>
  <c r="AL22" i="1"/>
  <c r="AM22" i="1"/>
  <c r="AN22" i="1"/>
  <c r="AO22" i="1"/>
  <c r="AP22" i="1"/>
  <c r="AR22" i="1"/>
  <c r="AS22" i="1"/>
  <c r="AT22" i="1"/>
  <c r="AU22" i="1"/>
  <c r="AV22" i="1"/>
  <c r="AX22" i="1"/>
  <c r="AY22" i="1"/>
  <c r="AZ22" i="1"/>
  <c r="BA22" i="1"/>
  <c r="BB22" i="1"/>
  <c r="BD22" i="1"/>
  <c r="BE22" i="1"/>
  <c r="BF22" i="1"/>
  <c r="BG22" i="1"/>
  <c r="BH22" i="1"/>
  <c r="BP22" i="1"/>
  <c r="BQ22" i="1"/>
  <c r="BR22" i="1"/>
  <c r="BS22" i="1"/>
  <c r="BT22" i="1"/>
  <c r="BV22" i="1"/>
  <c r="BW22" i="1"/>
  <c r="BX22" i="1"/>
  <c r="BY22" i="1"/>
  <c r="BZ22" i="1"/>
  <c r="CF22" i="1"/>
  <c r="AL23" i="1"/>
  <c r="AM23" i="1"/>
  <c r="AN23" i="1"/>
  <c r="AO23" i="1"/>
  <c r="AP23" i="1"/>
  <c r="BD23" i="1"/>
  <c r="BE23" i="1"/>
  <c r="BF23" i="1"/>
  <c r="BG23" i="1"/>
  <c r="BH23" i="1"/>
  <c r="BJ23" i="1"/>
  <c r="BK23" i="1"/>
  <c r="BL23" i="1"/>
  <c r="BM23" i="1"/>
  <c r="BN23" i="1"/>
  <c r="CB23" i="1"/>
  <c r="CC23" i="1"/>
  <c r="CD23" i="1"/>
  <c r="CE23" i="1"/>
  <c r="CF23" i="1"/>
  <c r="AL24" i="1"/>
  <c r="AM24" i="1"/>
  <c r="AN24" i="1"/>
  <c r="AO24" i="1"/>
  <c r="AP24" i="1"/>
  <c r="AR24" i="1"/>
  <c r="AS24" i="1"/>
  <c r="AT24" i="1"/>
  <c r="AU24" i="1"/>
  <c r="AV24" i="1"/>
  <c r="AX24" i="1"/>
  <c r="AY24" i="1"/>
  <c r="AZ24" i="1"/>
  <c r="BA24" i="1"/>
  <c r="BB24" i="1"/>
  <c r="BD24" i="1"/>
  <c r="BE24" i="1"/>
  <c r="BF24" i="1"/>
  <c r="BG24" i="1"/>
  <c r="BH24" i="1"/>
  <c r="BJ24" i="1"/>
  <c r="BK24" i="1"/>
  <c r="BL24" i="1"/>
  <c r="BM24" i="1"/>
  <c r="BN24" i="1"/>
  <c r="BP24" i="1"/>
  <c r="BQ24" i="1"/>
  <c r="BR24" i="1"/>
  <c r="BS24" i="1"/>
  <c r="BT24" i="1"/>
  <c r="BV24" i="1"/>
  <c r="BW24" i="1"/>
  <c r="BX24" i="1"/>
  <c r="BY24" i="1"/>
  <c r="BZ24" i="1"/>
  <c r="CF24" i="1"/>
  <c r="AL25" i="1"/>
  <c r="AM25" i="1"/>
  <c r="AN25" i="1"/>
  <c r="AO25" i="1"/>
  <c r="AP25" i="1"/>
  <c r="AX25" i="1"/>
  <c r="AY25" i="1"/>
  <c r="AZ25" i="1"/>
  <c r="BA25" i="1"/>
  <c r="BB25" i="1"/>
  <c r="BD25" i="1"/>
  <c r="BE25" i="1"/>
  <c r="BF25" i="1"/>
  <c r="BG25" i="1"/>
  <c r="BH25" i="1"/>
  <c r="BV25" i="1"/>
  <c r="BW25" i="1"/>
  <c r="BX25" i="1"/>
  <c r="BY25" i="1"/>
  <c r="BZ25" i="1"/>
  <c r="CC25" i="1"/>
  <c r="AL26" i="1"/>
  <c r="AM26" i="1"/>
  <c r="AN26" i="1"/>
  <c r="AO26" i="1"/>
  <c r="AP26" i="1"/>
  <c r="AR26" i="1"/>
  <c r="AS26" i="1"/>
  <c r="AT26" i="1"/>
  <c r="AU26" i="1"/>
  <c r="AV26" i="1"/>
  <c r="BD26" i="1"/>
  <c r="BE26" i="1"/>
  <c r="BF26" i="1"/>
  <c r="BG26" i="1"/>
  <c r="BH26" i="1"/>
  <c r="BJ26" i="1"/>
  <c r="BK26" i="1"/>
  <c r="BL26" i="1"/>
  <c r="BM26" i="1"/>
  <c r="BN26" i="1"/>
  <c r="CB26" i="1"/>
  <c r="CC26" i="1"/>
  <c r="CD26" i="1"/>
  <c r="CE26" i="1"/>
  <c r="CF26" i="1"/>
  <c r="AL27" i="1"/>
  <c r="AM27" i="1"/>
  <c r="AN27" i="1"/>
  <c r="AO27" i="1"/>
  <c r="AP27" i="1"/>
  <c r="AR27" i="1"/>
  <c r="AS27" i="1"/>
  <c r="AT27" i="1"/>
  <c r="AU27" i="1"/>
  <c r="AV27" i="1"/>
  <c r="AX27" i="1"/>
  <c r="AY27" i="1"/>
  <c r="AZ27" i="1"/>
  <c r="BA27" i="1"/>
  <c r="BB27" i="1"/>
  <c r="BD27" i="1"/>
  <c r="BE27" i="1"/>
  <c r="BF27" i="1"/>
  <c r="BG27" i="1"/>
  <c r="BH27" i="1"/>
  <c r="BJ27" i="1"/>
  <c r="BK27" i="1"/>
  <c r="BL27" i="1"/>
  <c r="BM27" i="1"/>
  <c r="BN27" i="1"/>
  <c r="BP27" i="1"/>
  <c r="BQ27" i="1"/>
  <c r="BR27" i="1"/>
  <c r="BS27" i="1"/>
  <c r="BT27" i="1"/>
  <c r="BV27" i="1"/>
  <c r="BW27" i="1"/>
  <c r="BX27" i="1"/>
  <c r="BY27" i="1"/>
  <c r="BZ27" i="1"/>
  <c r="CB27" i="1"/>
  <c r="CC27" i="1"/>
  <c r="CD27" i="1"/>
  <c r="CE27" i="1"/>
  <c r="CF27" i="1"/>
  <c r="BD28" i="1"/>
  <c r="BE28" i="1"/>
  <c r="BF28" i="1"/>
  <c r="BG28" i="1"/>
  <c r="BH28" i="1"/>
  <c r="AL29" i="1"/>
  <c r="AM29" i="1"/>
  <c r="AN29" i="1"/>
  <c r="AO29" i="1"/>
  <c r="AP29" i="1"/>
  <c r="AR29" i="1"/>
  <c r="AS29" i="1"/>
  <c r="AT29" i="1"/>
  <c r="AU29" i="1"/>
  <c r="AV29" i="1"/>
  <c r="AX29" i="1"/>
  <c r="AY29" i="1"/>
  <c r="AZ29" i="1"/>
  <c r="BA29" i="1"/>
  <c r="BB29" i="1"/>
  <c r="BD29" i="1"/>
  <c r="BE29" i="1"/>
  <c r="BF29" i="1"/>
  <c r="BG29" i="1"/>
  <c r="BH29" i="1"/>
  <c r="BJ29" i="1"/>
  <c r="BK29" i="1"/>
  <c r="BL29" i="1"/>
  <c r="BM29" i="1"/>
  <c r="BN29" i="1"/>
  <c r="BP29" i="1"/>
  <c r="BQ29" i="1"/>
  <c r="BR29" i="1"/>
  <c r="BS29" i="1"/>
  <c r="BT29" i="1"/>
  <c r="BV29" i="1"/>
  <c r="BW29" i="1"/>
  <c r="BX29" i="1"/>
  <c r="BY29" i="1"/>
  <c r="BZ29" i="1"/>
  <c r="AR30" i="1"/>
  <c r="AS30" i="1"/>
  <c r="AT30" i="1"/>
  <c r="AU30" i="1"/>
  <c r="AV30" i="1"/>
  <c r="AX30" i="1"/>
  <c r="AY30" i="1"/>
  <c r="AZ30" i="1"/>
  <c r="BA30" i="1"/>
  <c r="BB30" i="1"/>
  <c r="BD30" i="1"/>
  <c r="BE30" i="1"/>
  <c r="BF30" i="1"/>
  <c r="BG30" i="1"/>
  <c r="BH30" i="1"/>
  <c r="BP30" i="1"/>
  <c r="BQ30" i="1"/>
  <c r="BR30" i="1"/>
  <c r="BS30" i="1"/>
  <c r="BT30" i="1"/>
  <c r="BV30" i="1"/>
  <c r="BW30" i="1"/>
  <c r="BX30" i="1"/>
  <c r="BY30" i="1"/>
  <c r="BZ30" i="1"/>
  <c r="CD30" i="1"/>
  <c r="AL31" i="1"/>
  <c r="AM31" i="1"/>
  <c r="AN31" i="1"/>
  <c r="AO31" i="1"/>
  <c r="AP31" i="1"/>
  <c r="BD31" i="1"/>
  <c r="BE31" i="1"/>
  <c r="BF31" i="1"/>
  <c r="BG31" i="1"/>
  <c r="BH31" i="1"/>
  <c r="BJ31" i="1"/>
  <c r="BK31" i="1"/>
  <c r="BL31" i="1"/>
  <c r="BM31" i="1"/>
  <c r="BN31" i="1"/>
  <c r="CB31" i="1"/>
  <c r="CC31" i="1"/>
  <c r="CD31" i="1"/>
  <c r="CE31" i="1"/>
  <c r="CF31" i="1"/>
  <c r="AL32" i="1"/>
  <c r="AM32" i="1"/>
  <c r="AN32" i="1"/>
  <c r="AO32" i="1"/>
  <c r="AP32" i="1"/>
  <c r="AR32" i="1"/>
  <c r="AS32" i="1"/>
  <c r="AT32" i="1"/>
  <c r="AU32" i="1"/>
  <c r="AV32" i="1"/>
  <c r="AX32" i="1"/>
  <c r="AY32" i="1"/>
  <c r="AZ32" i="1"/>
  <c r="BA32" i="1"/>
  <c r="BB32" i="1"/>
  <c r="BD32" i="1"/>
  <c r="BE32" i="1"/>
  <c r="BF32" i="1"/>
  <c r="BG32" i="1"/>
  <c r="BH32" i="1"/>
  <c r="BJ32" i="1"/>
  <c r="BK32" i="1"/>
  <c r="BL32" i="1"/>
  <c r="BM32" i="1"/>
  <c r="BN32" i="1"/>
  <c r="BP32" i="1"/>
  <c r="BQ32" i="1"/>
  <c r="BR32" i="1"/>
  <c r="BS32" i="1"/>
  <c r="BT32" i="1"/>
  <c r="BV32" i="1"/>
  <c r="BW32" i="1"/>
  <c r="BX32" i="1"/>
  <c r="BY32" i="1"/>
  <c r="BZ32" i="1"/>
  <c r="AL33" i="1"/>
  <c r="AM33" i="1"/>
  <c r="AN33" i="1"/>
  <c r="AO33" i="1"/>
  <c r="AP33" i="1"/>
  <c r="AX33" i="1"/>
  <c r="AY33" i="1"/>
  <c r="AZ33" i="1"/>
  <c r="BA33" i="1"/>
  <c r="BB33" i="1"/>
  <c r="BD33" i="1"/>
  <c r="BE33" i="1"/>
  <c r="BF33" i="1"/>
  <c r="BG33" i="1"/>
  <c r="BH33" i="1"/>
  <c r="BV33" i="1"/>
  <c r="BW33" i="1"/>
  <c r="BX33" i="1"/>
  <c r="BY33" i="1"/>
  <c r="BZ33" i="1"/>
  <c r="AL34" i="1"/>
  <c r="AM34" i="1"/>
  <c r="AN34" i="1"/>
  <c r="AO34" i="1"/>
  <c r="AP34" i="1"/>
  <c r="AR34" i="1"/>
  <c r="AS34" i="1"/>
  <c r="AT34" i="1"/>
  <c r="AU34" i="1"/>
  <c r="AV34" i="1"/>
  <c r="BD34" i="1"/>
  <c r="BE34" i="1"/>
  <c r="BF34" i="1"/>
  <c r="BG34" i="1"/>
  <c r="BH34" i="1"/>
  <c r="BJ34" i="1"/>
  <c r="BK34" i="1"/>
  <c r="BL34" i="1"/>
  <c r="BM34" i="1"/>
  <c r="BN34" i="1"/>
  <c r="CB34" i="1"/>
  <c r="CC34" i="1"/>
  <c r="CD34" i="1"/>
  <c r="CE34" i="1"/>
  <c r="CF34" i="1"/>
  <c r="AL35" i="1"/>
  <c r="AM35" i="1"/>
  <c r="AN35" i="1"/>
  <c r="AO35" i="1"/>
  <c r="AP35" i="1"/>
  <c r="AR35" i="1"/>
  <c r="AS35" i="1"/>
  <c r="AT35" i="1"/>
  <c r="AU35" i="1"/>
  <c r="AV35" i="1"/>
  <c r="AX35" i="1"/>
  <c r="AY35" i="1"/>
  <c r="AZ35" i="1"/>
  <c r="BA35" i="1"/>
  <c r="BB35" i="1"/>
  <c r="BD35" i="1"/>
  <c r="BE35" i="1"/>
  <c r="BF35" i="1"/>
  <c r="BG35" i="1"/>
  <c r="BH35" i="1"/>
  <c r="BJ35" i="1"/>
  <c r="BK35" i="1"/>
  <c r="BL35" i="1"/>
  <c r="BM35" i="1"/>
  <c r="BN35" i="1"/>
  <c r="BP35" i="1"/>
  <c r="BQ35" i="1"/>
  <c r="BR35" i="1"/>
  <c r="BS35" i="1"/>
  <c r="BT35" i="1"/>
  <c r="BV35" i="1"/>
  <c r="BW35" i="1"/>
  <c r="BX35" i="1"/>
  <c r="BY35" i="1"/>
  <c r="BZ35" i="1"/>
  <c r="CB35" i="1"/>
  <c r="CC35" i="1"/>
  <c r="CD35" i="1"/>
  <c r="CE35" i="1"/>
  <c r="CF35" i="1"/>
  <c r="CC36" i="1"/>
  <c r="AL37" i="1"/>
  <c r="AM37" i="1"/>
  <c r="AN37" i="1"/>
  <c r="AO37" i="1"/>
  <c r="AP37" i="1"/>
  <c r="AR37" i="1"/>
  <c r="AS37" i="1"/>
  <c r="AT37" i="1"/>
  <c r="AU37" i="1"/>
  <c r="AV37" i="1"/>
  <c r="AX37" i="1"/>
  <c r="AY37" i="1"/>
  <c r="AZ37" i="1"/>
  <c r="BA37" i="1"/>
  <c r="BB37" i="1"/>
  <c r="BD37" i="1"/>
  <c r="BE37" i="1"/>
  <c r="BF37" i="1"/>
  <c r="BG37" i="1"/>
  <c r="BH37" i="1"/>
  <c r="BJ37" i="1"/>
  <c r="BK37" i="1"/>
  <c r="BL37" i="1"/>
  <c r="BM37" i="1"/>
  <c r="BN37" i="1"/>
  <c r="BP37" i="1"/>
  <c r="BQ37" i="1"/>
  <c r="BR37" i="1"/>
  <c r="BS37" i="1"/>
  <c r="BT37" i="1"/>
  <c r="BV37" i="1"/>
  <c r="BW37" i="1"/>
  <c r="BX37" i="1"/>
  <c r="BY37" i="1"/>
  <c r="BZ37" i="1"/>
  <c r="AL38" i="1"/>
  <c r="AM38" i="1"/>
  <c r="AN38" i="1"/>
  <c r="AO38" i="1"/>
  <c r="AP38" i="1"/>
  <c r="AR38" i="1"/>
  <c r="AS38" i="1"/>
  <c r="AT38" i="1"/>
  <c r="AU38" i="1"/>
  <c r="AV38" i="1"/>
  <c r="AX38" i="1"/>
  <c r="AY38" i="1"/>
  <c r="AZ38" i="1"/>
  <c r="BA38" i="1"/>
  <c r="BB38" i="1"/>
  <c r="BD38" i="1"/>
  <c r="BE38" i="1"/>
  <c r="BF38" i="1"/>
  <c r="BG38" i="1"/>
  <c r="BH38" i="1"/>
  <c r="BP38" i="1"/>
  <c r="BQ38" i="1"/>
  <c r="BR38" i="1"/>
  <c r="BS38" i="1"/>
  <c r="BT38" i="1"/>
  <c r="BV38" i="1"/>
  <c r="BW38" i="1"/>
  <c r="BX38" i="1"/>
  <c r="BY38" i="1"/>
  <c r="BZ38" i="1"/>
  <c r="CD38" i="1"/>
  <c r="AL39" i="1"/>
  <c r="AM39" i="1"/>
  <c r="AN39" i="1"/>
  <c r="AO39" i="1"/>
  <c r="AP39" i="1"/>
  <c r="BD39" i="1"/>
  <c r="BE39" i="1"/>
  <c r="BF39" i="1"/>
  <c r="BG39" i="1"/>
  <c r="BH39" i="1"/>
  <c r="BJ39" i="1"/>
  <c r="BK39" i="1"/>
  <c r="BL39" i="1"/>
  <c r="BM39" i="1"/>
  <c r="BN39" i="1"/>
  <c r="CB39" i="1"/>
  <c r="CC39" i="1"/>
  <c r="CD39" i="1"/>
  <c r="CE39" i="1"/>
  <c r="CF39" i="1"/>
  <c r="AL40" i="1"/>
  <c r="AM40" i="1"/>
  <c r="AN40" i="1"/>
  <c r="AO40" i="1"/>
  <c r="AP40" i="1"/>
  <c r="AR40" i="1"/>
  <c r="AS40" i="1"/>
  <c r="AT40" i="1"/>
  <c r="AU40" i="1"/>
  <c r="AV40" i="1"/>
  <c r="AX40" i="1"/>
  <c r="AY40" i="1"/>
  <c r="AZ40" i="1"/>
  <c r="BA40" i="1"/>
  <c r="BB40" i="1"/>
  <c r="BD40" i="1"/>
  <c r="BE40" i="1"/>
  <c r="BF40" i="1"/>
  <c r="BG40" i="1"/>
  <c r="BH40" i="1"/>
  <c r="BJ40" i="1"/>
  <c r="BK40" i="1"/>
  <c r="BL40" i="1"/>
  <c r="BM40" i="1"/>
  <c r="BN40" i="1"/>
  <c r="BP40" i="1"/>
  <c r="BQ40" i="1"/>
  <c r="BR40" i="1"/>
  <c r="BS40" i="1"/>
  <c r="BT40" i="1"/>
  <c r="BV40" i="1"/>
  <c r="BW40" i="1"/>
  <c r="BX40" i="1"/>
  <c r="BY40" i="1"/>
  <c r="BZ40" i="1"/>
  <c r="CC40" i="1"/>
  <c r="AL41" i="1"/>
  <c r="AM41" i="1"/>
  <c r="AN41" i="1"/>
  <c r="AO41" i="1"/>
  <c r="AP41" i="1"/>
  <c r="AX41" i="1"/>
  <c r="AY41" i="1"/>
  <c r="AZ41" i="1"/>
  <c r="BA41" i="1"/>
  <c r="BB41" i="1"/>
  <c r="BD41" i="1"/>
  <c r="BE41" i="1"/>
  <c r="BF41" i="1"/>
  <c r="BG41" i="1"/>
  <c r="BH41" i="1"/>
  <c r="BV41" i="1"/>
  <c r="BW41" i="1"/>
  <c r="BX41" i="1"/>
  <c r="BY41" i="1"/>
  <c r="BZ41" i="1"/>
  <c r="CB41" i="1"/>
  <c r="AL42" i="1"/>
  <c r="AM42" i="1"/>
  <c r="AN42" i="1"/>
  <c r="AO42" i="1"/>
  <c r="AP42" i="1"/>
  <c r="AR42" i="1"/>
  <c r="AS42" i="1"/>
  <c r="AT42" i="1"/>
  <c r="AU42" i="1"/>
  <c r="AV42" i="1"/>
  <c r="BD42" i="1"/>
  <c r="BE42" i="1"/>
  <c r="BF42" i="1"/>
  <c r="BG42" i="1"/>
  <c r="BH42" i="1"/>
  <c r="BJ42" i="1"/>
  <c r="BK42" i="1"/>
  <c r="BL42" i="1"/>
  <c r="BM42" i="1"/>
  <c r="BN42" i="1"/>
  <c r="BP42" i="1"/>
  <c r="BQ42" i="1"/>
  <c r="BR42" i="1"/>
  <c r="BS42" i="1"/>
  <c r="BT42" i="1"/>
  <c r="CB42" i="1"/>
  <c r="CC42" i="1"/>
  <c r="CD42" i="1"/>
  <c r="CE42" i="1"/>
  <c r="CF42" i="1"/>
  <c r="AL43" i="1"/>
  <c r="AM43" i="1"/>
  <c r="AN43" i="1"/>
  <c r="AO43" i="1"/>
  <c r="AP43" i="1"/>
  <c r="AR43" i="1"/>
  <c r="AS43" i="1"/>
  <c r="AT43" i="1"/>
  <c r="AU43" i="1"/>
  <c r="AV43" i="1"/>
  <c r="AX43" i="1"/>
  <c r="AY43" i="1"/>
  <c r="AZ43" i="1"/>
  <c r="BA43" i="1"/>
  <c r="BB43" i="1"/>
  <c r="BD43" i="1"/>
  <c r="BE43" i="1"/>
  <c r="BF43" i="1"/>
  <c r="BG43" i="1"/>
  <c r="BH43" i="1"/>
  <c r="BJ43" i="1"/>
  <c r="BK43" i="1"/>
  <c r="BL43" i="1"/>
  <c r="BM43" i="1"/>
  <c r="BN43" i="1"/>
  <c r="BP43" i="1"/>
  <c r="BQ43" i="1"/>
  <c r="BR43" i="1"/>
  <c r="BS43" i="1"/>
  <c r="BT43" i="1"/>
  <c r="BV43" i="1"/>
  <c r="BW43" i="1"/>
  <c r="BX43" i="1"/>
  <c r="BY43" i="1"/>
  <c r="BZ43" i="1"/>
  <c r="CB43" i="1"/>
  <c r="CC43" i="1"/>
  <c r="CD43" i="1"/>
  <c r="CE43" i="1"/>
  <c r="CF43" i="1"/>
  <c r="BD44" i="1"/>
  <c r="BE44" i="1"/>
  <c r="BF44" i="1"/>
  <c r="BG44" i="1"/>
  <c r="BH44" i="1"/>
  <c r="AL45" i="1"/>
  <c r="AM45" i="1"/>
  <c r="AN45" i="1"/>
  <c r="AO45" i="1"/>
  <c r="AP45" i="1"/>
  <c r="AX45" i="1"/>
  <c r="AY45" i="1"/>
  <c r="AZ45" i="1"/>
  <c r="BA45" i="1"/>
  <c r="BB45" i="1"/>
  <c r="BD45" i="1"/>
  <c r="BE45" i="1"/>
  <c r="BF45" i="1"/>
  <c r="BG45" i="1"/>
  <c r="BH45" i="1"/>
  <c r="BJ45" i="1"/>
  <c r="BK45" i="1"/>
  <c r="BL45" i="1"/>
  <c r="BM45" i="1"/>
  <c r="BN45" i="1"/>
  <c r="BP45" i="1"/>
  <c r="BQ45" i="1"/>
  <c r="BR45" i="1"/>
  <c r="BS45" i="1"/>
  <c r="BT45" i="1"/>
  <c r="BV45" i="1"/>
  <c r="BW45" i="1"/>
  <c r="BX45" i="1"/>
  <c r="BY45" i="1"/>
  <c r="BZ45" i="1"/>
  <c r="AL46" i="1"/>
  <c r="AM46" i="1"/>
  <c r="AN46" i="1"/>
  <c r="AO46" i="1"/>
  <c r="AP46" i="1"/>
  <c r="AR46" i="1"/>
  <c r="AS46" i="1"/>
  <c r="AT46" i="1"/>
  <c r="AU46" i="1"/>
  <c r="AV46" i="1"/>
  <c r="AX46" i="1"/>
  <c r="AY46" i="1"/>
  <c r="AZ46" i="1"/>
  <c r="BA46" i="1"/>
  <c r="BB46" i="1"/>
  <c r="BD46" i="1"/>
  <c r="BE46" i="1"/>
  <c r="BF46" i="1"/>
  <c r="BG46" i="1"/>
  <c r="BH46" i="1"/>
  <c r="BP46" i="1"/>
  <c r="BQ46" i="1"/>
  <c r="BR46" i="1"/>
  <c r="BS46" i="1"/>
  <c r="BT46" i="1"/>
  <c r="BV46" i="1"/>
  <c r="BW46" i="1"/>
  <c r="BX46" i="1"/>
  <c r="BY46" i="1"/>
  <c r="BZ46" i="1"/>
  <c r="AL47" i="1"/>
  <c r="AM47" i="1"/>
  <c r="AN47" i="1"/>
  <c r="AO47" i="1"/>
  <c r="AP47" i="1"/>
  <c r="BD47" i="1"/>
  <c r="BE47" i="1"/>
  <c r="BF47" i="1"/>
  <c r="BG47" i="1"/>
  <c r="BH47" i="1"/>
  <c r="CB47" i="1"/>
  <c r="CC47" i="1"/>
  <c r="CD47" i="1"/>
  <c r="CE47" i="1"/>
  <c r="CF47" i="1"/>
  <c r="AL48" i="1"/>
  <c r="AM48" i="1"/>
  <c r="AN48" i="1"/>
  <c r="AO48" i="1"/>
  <c r="AP48" i="1"/>
  <c r="AR48" i="1"/>
  <c r="AS48" i="1"/>
  <c r="AT48" i="1"/>
  <c r="AU48" i="1"/>
  <c r="AV48" i="1"/>
  <c r="AX48" i="1"/>
  <c r="AY48" i="1"/>
  <c r="AZ48" i="1"/>
  <c r="BA48" i="1"/>
  <c r="BB48" i="1"/>
  <c r="BD48" i="1"/>
  <c r="BE48" i="1"/>
  <c r="BF48" i="1"/>
  <c r="BG48" i="1"/>
  <c r="BH48" i="1"/>
  <c r="BJ48" i="1"/>
  <c r="BK48" i="1"/>
  <c r="BL48" i="1"/>
  <c r="BM48" i="1"/>
  <c r="BN48" i="1"/>
  <c r="BP48" i="1"/>
  <c r="BQ48" i="1"/>
  <c r="BR48" i="1"/>
  <c r="BS48" i="1"/>
  <c r="BT48" i="1"/>
  <c r="BV48" i="1"/>
  <c r="BW48" i="1"/>
  <c r="BX48" i="1"/>
  <c r="BY48" i="1"/>
  <c r="BZ48" i="1"/>
  <c r="CB48" i="1"/>
  <c r="AO49" i="1"/>
  <c r="AX49" i="1"/>
  <c r="AY49" i="1"/>
  <c r="AZ49" i="1"/>
  <c r="BA49" i="1"/>
  <c r="BB49" i="1"/>
  <c r="BD49" i="1"/>
  <c r="BE49" i="1"/>
  <c r="BF49" i="1"/>
  <c r="BG49" i="1"/>
  <c r="BH49" i="1"/>
  <c r="BV49" i="1"/>
  <c r="BW49" i="1"/>
  <c r="BX49" i="1"/>
  <c r="BY49" i="1"/>
  <c r="BZ49" i="1"/>
  <c r="CF49" i="1"/>
  <c r="AL50" i="1"/>
  <c r="AM50" i="1"/>
  <c r="AN50" i="1"/>
  <c r="AO50" i="1"/>
  <c r="AP50" i="1"/>
  <c r="AR50" i="1"/>
  <c r="AS50" i="1"/>
  <c r="AT50" i="1"/>
  <c r="AU50" i="1"/>
  <c r="AV50" i="1"/>
  <c r="BD50" i="1"/>
  <c r="BE50" i="1"/>
  <c r="BF50" i="1"/>
  <c r="BG50" i="1"/>
  <c r="BH50" i="1"/>
  <c r="BJ50" i="1"/>
  <c r="BK50" i="1"/>
  <c r="BL50" i="1"/>
  <c r="BM50" i="1"/>
  <c r="BN50" i="1"/>
  <c r="BP50" i="1"/>
  <c r="BQ50" i="1"/>
  <c r="BR50" i="1"/>
  <c r="BS50" i="1"/>
  <c r="BT50" i="1"/>
  <c r="CB50" i="1"/>
  <c r="CC50" i="1"/>
  <c r="CD50" i="1"/>
  <c r="CE50" i="1"/>
  <c r="CF50" i="1"/>
  <c r="AL51" i="1"/>
  <c r="AM51" i="1"/>
  <c r="AN51" i="1"/>
  <c r="AO51" i="1"/>
  <c r="AP51" i="1"/>
  <c r="AR51" i="1"/>
  <c r="AS51" i="1"/>
  <c r="AT51" i="1"/>
  <c r="AU51" i="1"/>
  <c r="AV51" i="1"/>
  <c r="AX51" i="1"/>
  <c r="AY51" i="1"/>
  <c r="AZ51" i="1"/>
  <c r="BA51" i="1"/>
  <c r="BB51" i="1"/>
  <c r="BD51" i="1"/>
  <c r="BE51" i="1"/>
  <c r="BF51" i="1"/>
  <c r="BG51" i="1"/>
  <c r="BH51" i="1"/>
  <c r="BP51" i="1"/>
  <c r="BQ51" i="1"/>
  <c r="BR51" i="1"/>
  <c r="BS51" i="1"/>
  <c r="BT51" i="1"/>
  <c r="BV51" i="1"/>
  <c r="BW51" i="1"/>
  <c r="BX51" i="1"/>
  <c r="BY51" i="1"/>
  <c r="BZ51" i="1"/>
  <c r="CB51" i="1"/>
  <c r="CC51" i="1"/>
  <c r="CD51" i="1"/>
  <c r="CE51" i="1"/>
  <c r="CF51" i="1"/>
  <c r="AL53" i="1"/>
  <c r="AM53" i="1"/>
  <c r="AN53" i="1"/>
  <c r="AO53" i="1"/>
  <c r="AP53" i="1"/>
  <c r="AR53" i="1"/>
  <c r="AS53" i="1"/>
  <c r="AT53" i="1"/>
  <c r="AU53" i="1"/>
  <c r="AV53" i="1"/>
  <c r="AX53" i="1"/>
  <c r="AY53" i="1"/>
  <c r="AZ53" i="1"/>
  <c r="BA53" i="1"/>
  <c r="BB53" i="1"/>
  <c r="BD53" i="1"/>
  <c r="BE53" i="1"/>
  <c r="BF53" i="1"/>
  <c r="BG53" i="1"/>
  <c r="BH53" i="1"/>
  <c r="BJ53" i="1"/>
  <c r="BK53" i="1"/>
  <c r="BL53" i="1"/>
  <c r="BM53" i="1"/>
  <c r="BN53" i="1"/>
  <c r="BP53" i="1"/>
  <c r="BQ53" i="1"/>
  <c r="BR53" i="1"/>
  <c r="BS53" i="1"/>
  <c r="BT53" i="1"/>
  <c r="BV53" i="1"/>
  <c r="BW53" i="1"/>
  <c r="BX53" i="1"/>
  <c r="BY53" i="1"/>
  <c r="BZ53" i="1"/>
  <c r="AL54" i="1"/>
  <c r="AM54" i="1"/>
  <c r="AN54" i="1"/>
  <c r="AO54" i="1"/>
  <c r="AP54" i="1"/>
  <c r="AR54" i="1"/>
  <c r="AS54" i="1"/>
  <c r="AT54" i="1"/>
  <c r="AU54" i="1"/>
  <c r="AV54" i="1"/>
  <c r="AX54" i="1"/>
  <c r="AY54" i="1"/>
  <c r="AZ54" i="1"/>
  <c r="BA54" i="1"/>
  <c r="BB54" i="1"/>
  <c r="BD54" i="1"/>
  <c r="BE54" i="1"/>
  <c r="BF54" i="1"/>
  <c r="BG54" i="1"/>
  <c r="BH54" i="1"/>
  <c r="BP54" i="1"/>
  <c r="BQ54" i="1"/>
  <c r="BR54" i="1"/>
  <c r="BS54" i="1"/>
  <c r="BT54" i="1"/>
  <c r="BV54" i="1"/>
  <c r="BW54" i="1"/>
  <c r="BX54" i="1"/>
  <c r="BY54" i="1"/>
  <c r="BZ54" i="1"/>
  <c r="AL55" i="1"/>
  <c r="AM55" i="1"/>
  <c r="AN55" i="1"/>
  <c r="AO55" i="1"/>
  <c r="AP55" i="1"/>
  <c r="BD55" i="1"/>
  <c r="BE55" i="1"/>
  <c r="BF55" i="1"/>
  <c r="BG55" i="1"/>
  <c r="BH55" i="1"/>
  <c r="CB55" i="1"/>
  <c r="CC55" i="1"/>
  <c r="CD55" i="1"/>
  <c r="CE55" i="1"/>
  <c r="CF55" i="1"/>
  <c r="AL56" i="1"/>
  <c r="AM56" i="1"/>
  <c r="AN56" i="1"/>
  <c r="AO56" i="1"/>
  <c r="AP56" i="1"/>
  <c r="AR56" i="1"/>
  <c r="AS56" i="1"/>
  <c r="AT56" i="1"/>
  <c r="AU56" i="1"/>
  <c r="AV56" i="1"/>
  <c r="AX56" i="1"/>
  <c r="AY56" i="1"/>
  <c r="AZ56" i="1"/>
  <c r="BA56" i="1"/>
  <c r="BB56" i="1"/>
  <c r="BD56" i="1"/>
  <c r="BE56" i="1"/>
  <c r="BF56" i="1"/>
  <c r="BG56" i="1"/>
  <c r="BH56" i="1"/>
  <c r="BJ56" i="1"/>
  <c r="BK56" i="1"/>
  <c r="BL56" i="1"/>
  <c r="BM56" i="1"/>
  <c r="BN56" i="1"/>
  <c r="BP56" i="1"/>
  <c r="BQ56" i="1"/>
  <c r="BR56" i="1"/>
  <c r="BS56" i="1"/>
  <c r="BT56" i="1"/>
  <c r="BV56" i="1"/>
  <c r="BW56" i="1"/>
  <c r="BX56" i="1"/>
  <c r="BY56" i="1"/>
  <c r="BZ56" i="1"/>
  <c r="AL57" i="1"/>
  <c r="AM57" i="1"/>
  <c r="AN57" i="1"/>
  <c r="AO57" i="1"/>
  <c r="AP57" i="1"/>
  <c r="AX57" i="1"/>
  <c r="AY57" i="1"/>
  <c r="AZ57" i="1"/>
  <c r="BA57" i="1"/>
  <c r="BB57" i="1"/>
  <c r="BD57" i="1"/>
  <c r="BE57" i="1"/>
  <c r="BF57" i="1"/>
  <c r="BG57" i="1"/>
  <c r="BH57" i="1"/>
  <c r="BV57" i="1"/>
  <c r="BW57" i="1"/>
  <c r="BX57" i="1"/>
  <c r="BY57" i="1"/>
  <c r="BZ57" i="1"/>
  <c r="AL58" i="1"/>
  <c r="AO58" i="1"/>
  <c r="AR58" i="1"/>
  <c r="AS58" i="1"/>
  <c r="AT58" i="1"/>
  <c r="AU58" i="1"/>
  <c r="AV58" i="1"/>
  <c r="AX58" i="1"/>
  <c r="AY58" i="1"/>
  <c r="AZ58" i="1"/>
  <c r="BA58" i="1"/>
  <c r="BB58" i="1"/>
  <c r="BD58" i="1"/>
  <c r="BE58" i="1"/>
  <c r="BF58" i="1"/>
  <c r="BG58" i="1"/>
  <c r="BH58" i="1"/>
  <c r="BJ58" i="1"/>
  <c r="BK58" i="1"/>
  <c r="BL58" i="1"/>
  <c r="BM58" i="1"/>
  <c r="BN58" i="1"/>
  <c r="BP58" i="1"/>
  <c r="BQ58" i="1"/>
  <c r="BR58" i="1"/>
  <c r="BS58" i="1"/>
  <c r="BT58" i="1"/>
  <c r="CB58" i="1"/>
  <c r="CC58" i="1"/>
  <c r="CD58" i="1"/>
  <c r="CE58" i="1"/>
  <c r="CF58" i="1"/>
  <c r="AL59" i="1"/>
  <c r="AM59" i="1"/>
  <c r="AN59" i="1"/>
  <c r="AO59" i="1"/>
  <c r="AP59" i="1"/>
  <c r="AR59" i="1"/>
  <c r="AS59" i="1"/>
  <c r="AT59" i="1"/>
  <c r="AU59" i="1"/>
  <c r="AV59" i="1"/>
  <c r="AX59" i="1"/>
  <c r="AY59" i="1"/>
  <c r="AZ59" i="1"/>
  <c r="BA59" i="1"/>
  <c r="BB59" i="1"/>
  <c r="BD59" i="1"/>
  <c r="BE59" i="1"/>
  <c r="BF59" i="1"/>
  <c r="BG59" i="1"/>
  <c r="BH59" i="1"/>
  <c r="BP59" i="1"/>
  <c r="BQ59" i="1"/>
  <c r="BR59" i="1"/>
  <c r="BS59" i="1"/>
  <c r="BT59" i="1"/>
  <c r="BV59" i="1"/>
  <c r="BW59" i="1"/>
  <c r="BX59" i="1"/>
  <c r="BY59" i="1"/>
  <c r="BZ59" i="1"/>
  <c r="CB59" i="1"/>
  <c r="CC59" i="1"/>
  <c r="CD59" i="1"/>
  <c r="CE59" i="1"/>
  <c r="CF59" i="1"/>
  <c r="BD60" i="1"/>
  <c r="BE60" i="1"/>
  <c r="BF60" i="1"/>
  <c r="BG60" i="1"/>
  <c r="BH60" i="1"/>
  <c r="AL61" i="1"/>
  <c r="AM61" i="1"/>
  <c r="AN61" i="1"/>
  <c r="AO61" i="1"/>
  <c r="AP61" i="1"/>
  <c r="AR61" i="1"/>
  <c r="AS61" i="1"/>
  <c r="AT61" i="1"/>
  <c r="AU61" i="1"/>
  <c r="AV61" i="1"/>
  <c r="AX61" i="1"/>
  <c r="AY61" i="1"/>
  <c r="AZ61" i="1"/>
  <c r="BA61" i="1"/>
  <c r="BB61" i="1"/>
  <c r="BD61" i="1"/>
  <c r="BE61" i="1"/>
  <c r="BF61" i="1"/>
  <c r="BG61" i="1"/>
  <c r="BH61" i="1"/>
  <c r="BJ61" i="1"/>
  <c r="BK61" i="1"/>
  <c r="BL61" i="1"/>
  <c r="BM61" i="1"/>
  <c r="BN61" i="1"/>
  <c r="BP61" i="1"/>
  <c r="BQ61" i="1"/>
  <c r="BR61" i="1"/>
  <c r="BS61" i="1"/>
  <c r="BT61" i="1"/>
  <c r="BV61" i="1"/>
  <c r="BW61" i="1"/>
  <c r="BX61" i="1"/>
  <c r="BY61" i="1"/>
  <c r="BZ61" i="1"/>
  <c r="AL62" i="1"/>
  <c r="AM62" i="1"/>
  <c r="AN62" i="1"/>
  <c r="AO62" i="1"/>
  <c r="AR62" i="1"/>
  <c r="AS62" i="1"/>
  <c r="AT62" i="1"/>
  <c r="AU62" i="1"/>
  <c r="AV62" i="1"/>
  <c r="AX62" i="1"/>
  <c r="AY62" i="1"/>
  <c r="AZ62" i="1"/>
  <c r="BA62" i="1"/>
  <c r="BB62" i="1"/>
  <c r="BD62" i="1"/>
  <c r="BE62" i="1"/>
  <c r="BF62" i="1"/>
  <c r="BG62" i="1"/>
  <c r="BH62" i="1"/>
  <c r="BP62" i="1"/>
  <c r="BQ62" i="1"/>
  <c r="BR62" i="1"/>
  <c r="BS62" i="1"/>
  <c r="BT62" i="1"/>
  <c r="BV62" i="1"/>
  <c r="BW62" i="1"/>
  <c r="BX62" i="1"/>
  <c r="BY62" i="1"/>
  <c r="BZ62" i="1"/>
  <c r="AL63" i="1"/>
  <c r="AM63" i="1"/>
  <c r="AN63" i="1"/>
  <c r="AO63" i="1"/>
  <c r="AP63" i="1"/>
  <c r="BD63" i="1"/>
  <c r="BE63" i="1"/>
  <c r="BF63" i="1"/>
  <c r="BG63" i="1"/>
  <c r="BH63" i="1"/>
  <c r="CB63" i="1"/>
  <c r="CC63" i="1"/>
  <c r="CD63" i="1"/>
  <c r="CE63" i="1"/>
  <c r="CF63" i="1"/>
  <c r="AL64" i="1"/>
  <c r="AM64" i="1"/>
  <c r="AN64" i="1"/>
  <c r="AO64" i="1"/>
  <c r="AP64" i="1"/>
  <c r="AR64" i="1"/>
  <c r="AS64" i="1"/>
  <c r="AT64" i="1"/>
  <c r="AU64" i="1"/>
  <c r="AV64" i="1"/>
  <c r="AX64" i="1"/>
  <c r="AY64" i="1"/>
  <c r="AZ64" i="1"/>
  <c r="BA64" i="1"/>
  <c r="BB64" i="1"/>
  <c r="BD64" i="1"/>
  <c r="BE64" i="1"/>
  <c r="BF64" i="1"/>
  <c r="BG64" i="1"/>
  <c r="BH64" i="1"/>
  <c r="BJ64" i="1"/>
  <c r="BK64" i="1"/>
  <c r="BL64" i="1"/>
  <c r="BM64" i="1"/>
  <c r="BN64" i="1"/>
  <c r="BP64" i="1"/>
  <c r="BQ64" i="1"/>
  <c r="BR64" i="1"/>
  <c r="BS64" i="1"/>
  <c r="BT64" i="1"/>
  <c r="BV64" i="1"/>
  <c r="BW64" i="1"/>
  <c r="BX64" i="1"/>
  <c r="BY64" i="1"/>
  <c r="BZ64" i="1"/>
  <c r="CB64" i="1"/>
  <c r="AL65" i="1"/>
  <c r="AM65" i="1"/>
  <c r="AN65" i="1"/>
  <c r="AO65" i="1"/>
  <c r="AP65" i="1"/>
  <c r="AX65" i="1"/>
  <c r="AY65" i="1"/>
  <c r="AZ65" i="1"/>
  <c r="BA65" i="1"/>
  <c r="BB65" i="1"/>
  <c r="BD65" i="1"/>
  <c r="BE65" i="1"/>
  <c r="BF65" i="1"/>
  <c r="BG65" i="1"/>
  <c r="BH65" i="1"/>
  <c r="BJ65" i="1"/>
  <c r="BK65" i="1"/>
  <c r="BL65" i="1"/>
  <c r="BM65" i="1"/>
  <c r="BN65" i="1"/>
  <c r="BV65" i="1"/>
  <c r="BW65" i="1"/>
  <c r="BX65" i="1"/>
  <c r="BY65" i="1"/>
  <c r="BZ65" i="1"/>
  <c r="AL66" i="1"/>
  <c r="AM66" i="1"/>
  <c r="AN66" i="1"/>
  <c r="AO66" i="1"/>
  <c r="AP66" i="1"/>
  <c r="AR66" i="1"/>
  <c r="AS66" i="1"/>
  <c r="AT66" i="1"/>
  <c r="AU66" i="1"/>
  <c r="AV66" i="1"/>
  <c r="AX66" i="1"/>
  <c r="AY66" i="1"/>
  <c r="AZ66" i="1"/>
  <c r="BA66" i="1"/>
  <c r="BB66" i="1"/>
  <c r="BD66" i="1"/>
  <c r="BE66" i="1"/>
  <c r="BF66" i="1"/>
  <c r="BG66" i="1"/>
  <c r="BH66" i="1"/>
  <c r="BJ66" i="1"/>
  <c r="BK66" i="1"/>
  <c r="BL66" i="1"/>
  <c r="BM66" i="1"/>
  <c r="BN66" i="1"/>
  <c r="BP66" i="1"/>
  <c r="BQ66" i="1"/>
  <c r="BR66" i="1"/>
  <c r="BS66" i="1"/>
  <c r="BT66" i="1"/>
  <c r="CB66" i="1"/>
  <c r="CC66" i="1"/>
  <c r="CD66" i="1"/>
  <c r="CE66" i="1"/>
  <c r="CF66" i="1"/>
  <c r="AL67" i="1"/>
  <c r="AM67" i="1"/>
  <c r="AN67" i="1"/>
  <c r="AO67" i="1"/>
  <c r="AP67" i="1"/>
  <c r="AR67" i="1"/>
  <c r="AS67" i="1"/>
  <c r="AT67" i="1"/>
  <c r="AU67" i="1"/>
  <c r="AV67" i="1"/>
  <c r="AX67" i="1"/>
  <c r="AY67" i="1"/>
  <c r="AZ67" i="1"/>
  <c r="BA67" i="1"/>
  <c r="BB67" i="1"/>
  <c r="BD67" i="1"/>
  <c r="BE67" i="1"/>
  <c r="BF67" i="1"/>
  <c r="BG67" i="1"/>
  <c r="BH67" i="1"/>
  <c r="BP67" i="1"/>
  <c r="BQ67" i="1"/>
  <c r="BR67" i="1"/>
  <c r="BS67" i="1"/>
  <c r="BT67" i="1"/>
  <c r="BV67" i="1"/>
  <c r="BW67" i="1"/>
  <c r="BX67" i="1"/>
  <c r="BY67" i="1"/>
  <c r="BZ67" i="1"/>
  <c r="CB67" i="1"/>
  <c r="CC67" i="1"/>
  <c r="CD67" i="1"/>
  <c r="CE67" i="1"/>
  <c r="CF67" i="1"/>
  <c r="BD68" i="1"/>
  <c r="BE68" i="1"/>
  <c r="BF68" i="1"/>
  <c r="BG68" i="1"/>
  <c r="BH68" i="1"/>
  <c r="AL69" i="1"/>
  <c r="AM69" i="1"/>
  <c r="AN69" i="1"/>
  <c r="AO69" i="1"/>
  <c r="AP69" i="1"/>
  <c r="AR69" i="1"/>
  <c r="AS69" i="1"/>
  <c r="AT69" i="1"/>
  <c r="AU69" i="1"/>
  <c r="AV69" i="1"/>
  <c r="AX69" i="1"/>
  <c r="AY69" i="1"/>
  <c r="AZ69" i="1"/>
  <c r="BA69" i="1"/>
  <c r="BB69" i="1"/>
  <c r="BD69" i="1"/>
  <c r="BE69" i="1"/>
  <c r="BF69" i="1"/>
  <c r="BG69" i="1"/>
  <c r="BH69" i="1"/>
  <c r="BJ69" i="1"/>
  <c r="BK69" i="1"/>
  <c r="BL69" i="1"/>
  <c r="BM69" i="1"/>
  <c r="BN69" i="1"/>
  <c r="BP69" i="1"/>
  <c r="BQ69" i="1"/>
  <c r="BR69" i="1"/>
  <c r="BS69" i="1"/>
  <c r="BT69" i="1"/>
  <c r="BV69" i="1"/>
  <c r="BW69" i="1"/>
  <c r="BX69" i="1"/>
  <c r="BY69" i="1"/>
  <c r="BZ69" i="1"/>
  <c r="AL70" i="1"/>
  <c r="AM70" i="1"/>
  <c r="AN70" i="1"/>
  <c r="AO70" i="1"/>
  <c r="AP70" i="1"/>
  <c r="AR70" i="1"/>
  <c r="AS70" i="1"/>
  <c r="AT70" i="1"/>
  <c r="AU70" i="1"/>
  <c r="AV70" i="1"/>
  <c r="AX70" i="1"/>
  <c r="AY70" i="1"/>
  <c r="AZ70" i="1"/>
  <c r="BA70" i="1"/>
  <c r="BB70" i="1"/>
  <c r="BD70" i="1"/>
  <c r="BE70" i="1"/>
  <c r="BF70" i="1"/>
  <c r="BG70" i="1"/>
  <c r="BH70" i="1"/>
  <c r="BP70" i="1"/>
  <c r="BQ70" i="1"/>
  <c r="BR70" i="1"/>
  <c r="BS70" i="1"/>
  <c r="BT70" i="1"/>
  <c r="BV70" i="1"/>
  <c r="BW70" i="1"/>
  <c r="BX70" i="1"/>
  <c r="BY70" i="1"/>
  <c r="BZ70" i="1"/>
  <c r="AL71" i="1"/>
  <c r="AM71" i="1"/>
  <c r="AN71" i="1"/>
  <c r="AO71" i="1"/>
  <c r="AP71" i="1"/>
  <c r="BD71" i="1"/>
  <c r="BE71" i="1"/>
  <c r="BF71" i="1"/>
  <c r="BG71" i="1"/>
  <c r="BH71" i="1"/>
  <c r="CB71" i="1"/>
  <c r="CC71" i="1"/>
  <c r="CD71" i="1"/>
  <c r="CE71" i="1"/>
  <c r="CF71" i="1"/>
  <c r="AL72" i="1"/>
  <c r="AM72" i="1"/>
  <c r="AN72" i="1"/>
  <c r="AO72" i="1"/>
  <c r="AP72" i="1"/>
  <c r="AR72" i="1"/>
  <c r="AS72" i="1"/>
  <c r="AT72" i="1"/>
  <c r="AU72" i="1"/>
  <c r="AV72" i="1"/>
  <c r="AX72" i="1"/>
  <c r="AY72" i="1"/>
  <c r="AZ72" i="1"/>
  <c r="BA72" i="1"/>
  <c r="BB72" i="1"/>
  <c r="BD72" i="1"/>
  <c r="BE72" i="1"/>
  <c r="BF72" i="1"/>
  <c r="BG72" i="1"/>
  <c r="BH72" i="1"/>
  <c r="BJ72" i="1"/>
  <c r="BK72" i="1"/>
  <c r="BL72" i="1"/>
  <c r="BM72" i="1"/>
  <c r="BN72" i="1"/>
  <c r="BP72" i="1"/>
  <c r="BQ72" i="1"/>
  <c r="BR72" i="1"/>
  <c r="BS72" i="1"/>
  <c r="BT72" i="1"/>
  <c r="BV72" i="1"/>
  <c r="BW72" i="1"/>
  <c r="BX72" i="1"/>
  <c r="BY72" i="1"/>
  <c r="BZ72" i="1"/>
  <c r="CC72" i="1"/>
  <c r="AL73" i="1"/>
  <c r="AM73" i="1"/>
  <c r="AN73" i="1"/>
  <c r="AO73" i="1"/>
  <c r="AP73" i="1"/>
  <c r="AX73" i="1"/>
  <c r="AY73" i="1"/>
  <c r="AZ73" i="1"/>
  <c r="BA73" i="1"/>
  <c r="BB73" i="1"/>
  <c r="BD73" i="1"/>
  <c r="BE73" i="1"/>
  <c r="BF73" i="1"/>
  <c r="BG73" i="1"/>
  <c r="BH73" i="1"/>
  <c r="BJ73" i="1"/>
  <c r="BK73" i="1"/>
  <c r="BL73" i="1"/>
  <c r="BM73" i="1"/>
  <c r="BN73" i="1"/>
  <c r="BV73" i="1"/>
  <c r="BW73" i="1"/>
  <c r="BX73" i="1"/>
  <c r="BY73" i="1"/>
  <c r="BZ73" i="1"/>
  <c r="CB73" i="1"/>
  <c r="AL74" i="1"/>
  <c r="AM74" i="1"/>
  <c r="AN74" i="1"/>
  <c r="AO74" i="1"/>
  <c r="AP74" i="1"/>
  <c r="AR74" i="1"/>
  <c r="AS74" i="1"/>
  <c r="AT74" i="1"/>
  <c r="AU74" i="1"/>
  <c r="AV74" i="1"/>
  <c r="BD74" i="1"/>
  <c r="BE74" i="1"/>
  <c r="BF74" i="1"/>
  <c r="BG74" i="1"/>
  <c r="BH74" i="1"/>
  <c r="BJ74" i="1"/>
  <c r="BK74" i="1"/>
  <c r="BL74" i="1"/>
  <c r="BM74" i="1"/>
  <c r="BN74" i="1"/>
  <c r="BP74" i="1"/>
  <c r="BQ74" i="1"/>
  <c r="BR74" i="1"/>
  <c r="BS74" i="1"/>
  <c r="BT74" i="1"/>
  <c r="CB74" i="1"/>
  <c r="CC74" i="1"/>
  <c r="CD74" i="1"/>
  <c r="CE74" i="1"/>
  <c r="CF74" i="1"/>
  <c r="AL75" i="1"/>
  <c r="AM75" i="1"/>
  <c r="AN75" i="1"/>
  <c r="AO75" i="1"/>
  <c r="AP75" i="1"/>
  <c r="AR75" i="1"/>
  <c r="AS75" i="1"/>
  <c r="AT75" i="1"/>
  <c r="AU75" i="1"/>
  <c r="AV75" i="1"/>
  <c r="AX75" i="1"/>
  <c r="AY75" i="1"/>
  <c r="AZ75" i="1"/>
  <c r="BA75" i="1"/>
  <c r="BB75" i="1"/>
  <c r="BD75" i="1"/>
  <c r="BE75" i="1"/>
  <c r="BF75" i="1"/>
  <c r="BG75" i="1"/>
  <c r="BH75" i="1"/>
  <c r="BP75" i="1"/>
  <c r="BQ75" i="1"/>
  <c r="BR75" i="1"/>
  <c r="BS75" i="1"/>
  <c r="BT75" i="1"/>
  <c r="BV75" i="1"/>
  <c r="BW75" i="1"/>
  <c r="BX75" i="1"/>
  <c r="BY75" i="1"/>
  <c r="BZ75" i="1"/>
  <c r="CB75" i="1"/>
  <c r="CC75" i="1"/>
  <c r="CD75" i="1"/>
  <c r="CE75" i="1"/>
  <c r="CF75" i="1"/>
  <c r="BD76" i="1"/>
  <c r="BE76" i="1"/>
  <c r="BF76" i="1"/>
  <c r="BG76" i="1"/>
  <c r="BH76" i="1"/>
  <c r="AL77" i="1"/>
  <c r="AM77" i="1"/>
  <c r="AN77" i="1"/>
  <c r="AO77" i="1"/>
  <c r="AP77" i="1"/>
  <c r="AR77" i="1"/>
  <c r="AS77" i="1"/>
  <c r="AT77" i="1"/>
  <c r="AU77" i="1"/>
  <c r="AV77" i="1"/>
  <c r="AX77" i="1"/>
  <c r="AY77" i="1"/>
  <c r="AZ77" i="1"/>
  <c r="BA77" i="1"/>
  <c r="BB77" i="1"/>
  <c r="BD77" i="1"/>
  <c r="BE77" i="1"/>
  <c r="BF77" i="1"/>
  <c r="BG77" i="1"/>
  <c r="BH77" i="1"/>
  <c r="BJ77" i="1"/>
  <c r="BK77" i="1"/>
  <c r="BL77" i="1"/>
  <c r="BM77" i="1"/>
  <c r="BN77" i="1"/>
  <c r="BP77" i="1"/>
  <c r="BQ77" i="1"/>
  <c r="BR77" i="1"/>
  <c r="BS77" i="1"/>
  <c r="BT77" i="1"/>
  <c r="BV77" i="1"/>
  <c r="BW77" i="1"/>
  <c r="BX77" i="1"/>
  <c r="BY77" i="1"/>
  <c r="BZ77" i="1"/>
  <c r="AL78" i="1"/>
  <c r="AM78" i="1"/>
  <c r="AN78" i="1"/>
  <c r="AO78" i="1"/>
  <c r="AP78" i="1"/>
  <c r="AR78" i="1"/>
  <c r="AS78" i="1"/>
  <c r="AT78" i="1"/>
  <c r="AU78" i="1"/>
  <c r="AV78" i="1"/>
  <c r="AX78" i="1"/>
  <c r="AY78" i="1"/>
  <c r="AZ78" i="1"/>
  <c r="BA78" i="1"/>
  <c r="BB78" i="1"/>
  <c r="BD78" i="1"/>
  <c r="BE78" i="1"/>
  <c r="BF78" i="1"/>
  <c r="BG78" i="1"/>
  <c r="BH78" i="1"/>
  <c r="BJ78" i="1"/>
  <c r="BK78" i="1"/>
  <c r="BL78" i="1"/>
  <c r="BM78" i="1"/>
  <c r="BN78" i="1"/>
  <c r="BP78" i="1"/>
  <c r="BQ78" i="1"/>
  <c r="BR78" i="1"/>
  <c r="BS78" i="1"/>
  <c r="BT78" i="1"/>
  <c r="BV78" i="1"/>
  <c r="BW78" i="1"/>
  <c r="BX78" i="1"/>
  <c r="BY78" i="1"/>
  <c r="BZ78" i="1"/>
  <c r="AL79" i="1"/>
  <c r="AM79" i="1"/>
  <c r="AN79" i="1"/>
  <c r="AO79" i="1"/>
  <c r="AP79" i="1"/>
  <c r="BD79" i="1"/>
  <c r="BE79" i="1"/>
  <c r="BF79" i="1"/>
  <c r="BG79" i="1"/>
  <c r="BH79" i="1"/>
  <c r="CB79" i="1"/>
  <c r="CC79" i="1"/>
  <c r="CD79" i="1"/>
  <c r="CE79" i="1"/>
  <c r="CF79" i="1"/>
  <c r="AL80" i="1"/>
  <c r="AM80" i="1"/>
  <c r="AN80" i="1"/>
  <c r="AO80" i="1"/>
  <c r="AP80" i="1"/>
  <c r="AR80" i="1"/>
  <c r="AS80" i="1"/>
  <c r="AT80" i="1"/>
  <c r="AU80" i="1"/>
  <c r="AV80" i="1"/>
  <c r="AX80" i="1"/>
  <c r="AY80" i="1"/>
  <c r="AZ80" i="1"/>
  <c r="BA80" i="1"/>
  <c r="BB80" i="1"/>
  <c r="BD80" i="1"/>
  <c r="BE80" i="1"/>
  <c r="BF80" i="1"/>
  <c r="BG80" i="1"/>
  <c r="BH80" i="1"/>
  <c r="BJ80" i="1"/>
  <c r="BK80" i="1"/>
  <c r="BL80" i="1"/>
  <c r="BM80" i="1"/>
  <c r="BN80" i="1"/>
  <c r="BP80" i="1"/>
  <c r="BQ80" i="1"/>
  <c r="BR80" i="1"/>
  <c r="BS80" i="1"/>
  <c r="BT80" i="1"/>
  <c r="BV80" i="1"/>
  <c r="BW80" i="1"/>
  <c r="BX80" i="1"/>
  <c r="BY80" i="1"/>
  <c r="BZ80" i="1"/>
  <c r="CE80" i="1"/>
  <c r="AL81" i="1"/>
  <c r="AM81" i="1"/>
  <c r="AN81" i="1"/>
  <c r="AO81" i="1"/>
  <c r="AP81" i="1"/>
  <c r="AX81" i="1"/>
  <c r="AY81" i="1"/>
  <c r="AZ81" i="1"/>
  <c r="BA81" i="1"/>
  <c r="BB81" i="1"/>
  <c r="BD81" i="1"/>
  <c r="BE81" i="1"/>
  <c r="BF81" i="1"/>
  <c r="BG81" i="1"/>
  <c r="BH81" i="1"/>
  <c r="BJ81" i="1"/>
  <c r="BK81" i="1"/>
  <c r="BL81" i="1"/>
  <c r="BM81" i="1"/>
  <c r="BN81" i="1"/>
  <c r="BV81" i="1"/>
  <c r="BW81" i="1"/>
  <c r="BX81" i="1"/>
  <c r="BY81" i="1"/>
  <c r="BZ81" i="1"/>
  <c r="CE81" i="1"/>
  <c r="AL82" i="1"/>
  <c r="AM82" i="1"/>
  <c r="AN82" i="1"/>
  <c r="AO82" i="1"/>
  <c r="AP82" i="1"/>
  <c r="AR82" i="1"/>
  <c r="AS82" i="1"/>
  <c r="AT82" i="1"/>
  <c r="AU82" i="1"/>
  <c r="AV82" i="1"/>
  <c r="AX82" i="1"/>
  <c r="AY82" i="1"/>
  <c r="AZ82" i="1"/>
  <c r="BA82" i="1"/>
  <c r="BB82" i="1"/>
  <c r="BD82" i="1"/>
  <c r="BE82" i="1"/>
  <c r="BF82" i="1"/>
  <c r="BG82" i="1"/>
  <c r="BH82" i="1"/>
  <c r="BJ82" i="1"/>
  <c r="BK82" i="1"/>
  <c r="BL82" i="1"/>
  <c r="BM82" i="1"/>
  <c r="BN82" i="1"/>
  <c r="BP82" i="1"/>
  <c r="BQ82" i="1"/>
  <c r="BR82" i="1"/>
  <c r="BS82" i="1"/>
  <c r="BT82" i="1"/>
  <c r="BV82" i="1"/>
  <c r="BW82" i="1"/>
  <c r="BX82" i="1"/>
  <c r="BY82" i="1"/>
  <c r="BZ82" i="1"/>
  <c r="CB82" i="1"/>
  <c r="CC82" i="1"/>
  <c r="CD82" i="1"/>
  <c r="CE82" i="1"/>
  <c r="CF82" i="1"/>
  <c r="AL83" i="1"/>
  <c r="AM83" i="1"/>
  <c r="AN83" i="1"/>
  <c r="AO83" i="1"/>
  <c r="AP83" i="1"/>
  <c r="AR83" i="1"/>
  <c r="AS83" i="1"/>
  <c r="AT83" i="1"/>
  <c r="AU83" i="1"/>
  <c r="AV83" i="1"/>
  <c r="AX83" i="1"/>
  <c r="AY83" i="1"/>
  <c r="AZ83" i="1"/>
  <c r="BA83" i="1"/>
  <c r="BB83" i="1"/>
  <c r="BD83" i="1"/>
  <c r="BE83" i="1"/>
  <c r="BF83" i="1"/>
  <c r="BG83" i="1"/>
  <c r="BH83" i="1"/>
  <c r="BP83" i="1"/>
  <c r="BQ83" i="1"/>
  <c r="BR83" i="1"/>
  <c r="BS83" i="1"/>
  <c r="BT83" i="1"/>
  <c r="BV83" i="1"/>
  <c r="BW83" i="1"/>
  <c r="BX83" i="1"/>
  <c r="BY83" i="1"/>
  <c r="BZ83" i="1"/>
  <c r="CB83" i="1"/>
  <c r="CC83" i="1"/>
  <c r="CD83" i="1"/>
  <c r="CE83" i="1"/>
  <c r="CF83" i="1"/>
  <c r="BD84" i="1"/>
  <c r="BE84" i="1"/>
  <c r="BF84" i="1"/>
  <c r="BG84" i="1"/>
  <c r="BH84" i="1"/>
  <c r="CE84" i="1"/>
  <c r="AL85" i="1"/>
  <c r="AM85" i="1"/>
  <c r="AN85" i="1"/>
  <c r="AO85" i="1"/>
  <c r="AP85" i="1"/>
  <c r="AR85" i="1"/>
  <c r="AS85" i="1"/>
  <c r="AT85" i="1"/>
  <c r="AU85" i="1"/>
  <c r="AV85" i="1"/>
  <c r="AX85" i="1"/>
  <c r="AY85" i="1"/>
  <c r="AZ85" i="1"/>
  <c r="BA85" i="1"/>
  <c r="BB85" i="1"/>
  <c r="BD85" i="1"/>
  <c r="BE85" i="1"/>
  <c r="BF85" i="1"/>
  <c r="BG85" i="1"/>
  <c r="BH85" i="1"/>
  <c r="BJ85" i="1"/>
  <c r="BK85" i="1"/>
  <c r="BL85" i="1"/>
  <c r="BM85" i="1"/>
  <c r="BN85" i="1"/>
  <c r="BP85" i="1"/>
  <c r="BQ85" i="1"/>
  <c r="BR85" i="1"/>
  <c r="BS85" i="1"/>
  <c r="BT85" i="1"/>
  <c r="BV85" i="1"/>
  <c r="BW85" i="1"/>
  <c r="BX85" i="1"/>
  <c r="BY85" i="1"/>
  <c r="BZ85" i="1"/>
  <c r="AL86" i="1"/>
  <c r="AM86" i="1"/>
  <c r="AN86" i="1"/>
  <c r="AO86" i="1"/>
  <c r="AP86" i="1"/>
  <c r="AR86" i="1"/>
  <c r="AS86" i="1"/>
  <c r="AT86" i="1"/>
  <c r="AU86" i="1"/>
  <c r="AV86" i="1"/>
  <c r="AX86" i="1"/>
  <c r="AY86" i="1"/>
  <c r="AZ86" i="1"/>
  <c r="BA86" i="1"/>
  <c r="BB86" i="1"/>
  <c r="BD86" i="1"/>
  <c r="BE86" i="1"/>
  <c r="BF86" i="1"/>
  <c r="BG86" i="1"/>
  <c r="BH86" i="1"/>
  <c r="BJ86" i="1"/>
  <c r="BK86" i="1"/>
  <c r="BL86" i="1"/>
  <c r="BM86" i="1"/>
  <c r="BN86" i="1"/>
  <c r="BP86" i="1"/>
  <c r="BQ86" i="1"/>
  <c r="BR86" i="1"/>
  <c r="BS86" i="1"/>
  <c r="BT86" i="1"/>
  <c r="BV86" i="1"/>
  <c r="BW86" i="1"/>
  <c r="BX86" i="1"/>
  <c r="BY86" i="1"/>
  <c r="BZ86" i="1"/>
  <c r="AL87" i="1"/>
  <c r="AM87" i="1"/>
  <c r="AN87" i="1"/>
  <c r="AO87" i="1"/>
  <c r="AP87" i="1"/>
  <c r="BD87" i="1"/>
  <c r="BE87" i="1"/>
  <c r="BF87" i="1"/>
  <c r="BG87" i="1"/>
  <c r="BH87" i="1"/>
  <c r="BJ87" i="1"/>
  <c r="BK87" i="1"/>
  <c r="BL87" i="1"/>
  <c r="BM87" i="1"/>
  <c r="BN87" i="1"/>
  <c r="CB87" i="1"/>
  <c r="CC87" i="1"/>
  <c r="CD87" i="1"/>
  <c r="CE87" i="1"/>
  <c r="CF87" i="1"/>
  <c r="AR88" i="1"/>
  <c r="AS88" i="1"/>
  <c r="AT88" i="1"/>
  <c r="AU88" i="1"/>
  <c r="AV88" i="1"/>
  <c r="AX88" i="1"/>
  <c r="AY88" i="1"/>
  <c r="AZ88" i="1"/>
  <c r="BA88" i="1"/>
  <c r="BB88" i="1"/>
  <c r="BD88" i="1"/>
  <c r="BE88" i="1"/>
  <c r="BF88" i="1"/>
  <c r="BG88" i="1"/>
  <c r="BH88" i="1"/>
  <c r="BJ88" i="1"/>
  <c r="BK88" i="1"/>
  <c r="BL88" i="1"/>
  <c r="BM88" i="1"/>
  <c r="BN88" i="1"/>
  <c r="BP88" i="1"/>
  <c r="BQ88" i="1"/>
  <c r="BR88" i="1"/>
  <c r="BS88" i="1"/>
  <c r="BT88" i="1"/>
  <c r="BV88" i="1"/>
  <c r="BW88" i="1"/>
  <c r="BX88" i="1"/>
  <c r="BY88" i="1"/>
  <c r="BZ88" i="1"/>
  <c r="CD88" i="1"/>
  <c r="AL89" i="1"/>
  <c r="AM89" i="1"/>
  <c r="AN89" i="1"/>
  <c r="AO89" i="1"/>
  <c r="AP89" i="1"/>
  <c r="AX89" i="1"/>
  <c r="AY89" i="1"/>
  <c r="AZ89" i="1"/>
  <c r="BA89" i="1"/>
  <c r="BB89" i="1"/>
  <c r="BD89" i="1"/>
  <c r="BE89" i="1"/>
  <c r="BF89" i="1"/>
  <c r="BG89" i="1"/>
  <c r="BH89" i="1"/>
  <c r="BV89" i="1"/>
  <c r="BW89" i="1"/>
  <c r="BX89" i="1"/>
  <c r="BY89" i="1"/>
  <c r="BZ89" i="1"/>
  <c r="AL90" i="1"/>
  <c r="AM90" i="1"/>
  <c r="AN90" i="1"/>
  <c r="AO90" i="1"/>
  <c r="AP90" i="1"/>
  <c r="AR90" i="1"/>
  <c r="AS90" i="1"/>
  <c r="AT90" i="1"/>
  <c r="AU90" i="1"/>
  <c r="AV90" i="1"/>
  <c r="AX90" i="1"/>
  <c r="AY90" i="1"/>
  <c r="AZ90" i="1"/>
  <c r="BA90" i="1"/>
  <c r="BB90" i="1"/>
  <c r="BD90" i="1"/>
  <c r="BE90" i="1"/>
  <c r="BF90" i="1"/>
  <c r="BG90" i="1"/>
  <c r="BH90" i="1"/>
  <c r="BJ90" i="1"/>
  <c r="BK90" i="1"/>
  <c r="BL90" i="1"/>
  <c r="BM90" i="1"/>
  <c r="BN90" i="1"/>
  <c r="BP90" i="1"/>
  <c r="BQ90" i="1"/>
  <c r="BR90" i="1"/>
  <c r="BS90" i="1"/>
  <c r="BT90" i="1"/>
  <c r="BV90" i="1"/>
  <c r="BW90" i="1"/>
  <c r="BX90" i="1"/>
  <c r="BY90" i="1"/>
  <c r="BZ90" i="1"/>
  <c r="CB90" i="1"/>
  <c r="CC90" i="1"/>
  <c r="CD90" i="1"/>
  <c r="CE90" i="1"/>
  <c r="CF90" i="1"/>
  <c r="AL91" i="1"/>
  <c r="AM91" i="1"/>
  <c r="AN91" i="1"/>
  <c r="AO91" i="1"/>
  <c r="AP91" i="1"/>
  <c r="AR91" i="1"/>
  <c r="AS91" i="1"/>
  <c r="AT91" i="1"/>
  <c r="AU91" i="1"/>
  <c r="AV91" i="1"/>
  <c r="AX91" i="1"/>
  <c r="AY91" i="1"/>
  <c r="AZ91" i="1"/>
  <c r="BA91" i="1"/>
  <c r="BB91" i="1"/>
  <c r="BD91" i="1"/>
  <c r="BE91" i="1"/>
  <c r="BF91" i="1"/>
  <c r="BG91" i="1"/>
  <c r="BH91" i="1"/>
  <c r="BP91" i="1"/>
  <c r="BQ91" i="1"/>
  <c r="BR91" i="1"/>
  <c r="BS91" i="1"/>
  <c r="BT91" i="1"/>
  <c r="BV91" i="1"/>
  <c r="BW91" i="1"/>
  <c r="BX91" i="1"/>
  <c r="BY91" i="1"/>
  <c r="BZ91" i="1"/>
  <c r="CB91" i="1"/>
  <c r="CC91" i="1"/>
  <c r="CD91" i="1"/>
  <c r="CE91" i="1"/>
  <c r="CF91" i="1"/>
  <c r="BD92" i="1"/>
  <c r="BE92" i="1"/>
  <c r="BF92" i="1"/>
  <c r="BG92" i="1"/>
  <c r="BH92" i="1"/>
  <c r="CE92" i="1"/>
  <c r="AL93" i="1"/>
  <c r="AM93" i="1"/>
  <c r="AN93" i="1"/>
  <c r="AO93" i="1"/>
  <c r="AP93" i="1"/>
  <c r="AR93" i="1"/>
  <c r="AS93" i="1"/>
  <c r="AT93" i="1"/>
  <c r="AU93" i="1"/>
  <c r="AV93" i="1"/>
  <c r="AX93" i="1"/>
  <c r="AY93" i="1"/>
  <c r="AZ93" i="1"/>
  <c r="BA93" i="1"/>
  <c r="BB93" i="1"/>
  <c r="BD93" i="1"/>
  <c r="BE93" i="1"/>
  <c r="BF93" i="1"/>
  <c r="BG93" i="1"/>
  <c r="BH93" i="1"/>
  <c r="BJ93" i="1"/>
  <c r="BK93" i="1"/>
  <c r="BL93" i="1"/>
  <c r="BM93" i="1"/>
  <c r="BN93" i="1"/>
  <c r="BP93" i="1"/>
  <c r="BQ93" i="1"/>
  <c r="BR93" i="1"/>
  <c r="BS93" i="1"/>
  <c r="BT93" i="1"/>
  <c r="BV93" i="1"/>
  <c r="BW93" i="1"/>
  <c r="BX93" i="1"/>
  <c r="BY93" i="1"/>
  <c r="BZ93" i="1"/>
  <c r="AL94" i="1"/>
  <c r="AM94" i="1"/>
  <c r="AN94" i="1"/>
  <c r="AO94" i="1"/>
  <c r="AP94" i="1"/>
  <c r="AR94" i="1"/>
  <c r="AS94" i="1"/>
  <c r="AT94" i="1"/>
  <c r="AU94" i="1"/>
  <c r="AV94" i="1"/>
  <c r="AX94" i="1"/>
  <c r="AY94" i="1"/>
  <c r="AZ94" i="1"/>
  <c r="BA94" i="1"/>
  <c r="BB94" i="1"/>
  <c r="BD94" i="1"/>
  <c r="BE94" i="1"/>
  <c r="BF94" i="1"/>
  <c r="BG94" i="1"/>
  <c r="BH94" i="1"/>
  <c r="BJ94" i="1"/>
  <c r="BK94" i="1"/>
  <c r="BL94" i="1"/>
  <c r="BM94" i="1"/>
  <c r="BN94" i="1"/>
  <c r="BP94" i="1"/>
  <c r="BQ94" i="1"/>
  <c r="BR94" i="1"/>
  <c r="BS94" i="1"/>
  <c r="BT94" i="1"/>
  <c r="BV94" i="1"/>
  <c r="BW94" i="1"/>
  <c r="BX94" i="1"/>
  <c r="BY94" i="1"/>
  <c r="BZ94" i="1"/>
  <c r="AI5" i="1"/>
  <c r="AE5" i="1"/>
  <c r="AA5" i="1"/>
  <c r="AE2" i="2"/>
  <c r="AA2" i="2"/>
  <c r="W2" i="2"/>
  <c r="CB2" i="1"/>
  <c r="CB4" i="1"/>
  <c r="CC4" i="1" s="1"/>
  <c r="CD4" i="1" s="1"/>
  <c r="CE4" i="1" s="1"/>
  <c r="CF4" i="1" s="1"/>
  <c r="BV4" i="1"/>
  <c r="BW4" i="1" s="1"/>
  <c r="BX4" i="1" s="1"/>
  <c r="BY4" i="1" s="1"/>
  <c r="BZ4" i="1" s="1"/>
  <c r="BP4" i="1"/>
  <c r="BQ4" i="1" s="1"/>
  <c r="BR4" i="1" s="1"/>
  <c r="BS4" i="1" s="1"/>
  <c r="BT4" i="1" s="1"/>
  <c r="H35" i="13" l="1"/>
  <c r="G3" i="11"/>
  <c r="AA10" i="2"/>
  <c r="AE10" i="2"/>
  <c r="W10" i="2"/>
  <c r="CE22" i="1"/>
  <c r="BV2" i="1"/>
  <c r="A26" i="13" s="1"/>
  <c r="CF20" i="1"/>
  <c r="CB14" i="1"/>
  <c r="CD70" i="1"/>
  <c r="CD86" i="1"/>
  <c r="CD94" i="1"/>
  <c r="CE30" i="1"/>
  <c r="G3" i="14"/>
  <c r="G2" i="14" s="1"/>
  <c r="H4" i="14"/>
  <c r="A9" i="4"/>
  <c r="A30" i="13"/>
  <c r="CD81" i="1"/>
  <c r="CE49" i="1"/>
  <c r="CF33" i="1"/>
  <c r="CB25" i="1"/>
  <c r="CC81" i="1"/>
  <c r="CF65" i="1"/>
  <c r="CD49" i="1"/>
  <c r="CE33" i="1"/>
  <c r="CE65" i="1"/>
  <c r="CF57" i="1"/>
  <c r="CC49" i="1"/>
  <c r="CD33" i="1"/>
  <c r="CF17" i="1"/>
  <c r="CB81" i="1"/>
  <c r="CE89" i="1"/>
  <c r="CF73" i="1"/>
  <c r="CD65" i="1"/>
  <c r="CE57" i="1"/>
  <c r="CF41" i="1"/>
  <c r="CC33" i="1"/>
  <c r="CE17" i="1"/>
  <c r="CD89" i="1"/>
  <c r="CE73" i="1"/>
  <c r="CC65" i="1"/>
  <c r="CD57" i="1"/>
  <c r="CE41" i="1"/>
  <c r="CF25" i="1"/>
  <c r="CD17" i="1"/>
  <c r="CF89" i="1"/>
  <c r="CC89" i="1"/>
  <c r="CD73" i="1"/>
  <c r="CC57" i="1"/>
  <c r="CD41" i="1"/>
  <c r="CE25" i="1"/>
  <c r="CC17" i="1"/>
  <c r="H36" i="13"/>
  <c r="B36" i="11"/>
  <c r="G36" i="11" s="1"/>
  <c r="G35" i="11"/>
  <c r="BP2" i="1"/>
  <c r="CF68" i="1"/>
  <c r="CB36" i="1"/>
  <c r="CF28" i="1"/>
  <c r="CE20" i="1"/>
  <c r="CC84" i="1"/>
  <c r="CE68" i="1"/>
  <c r="CF60" i="1"/>
  <c r="CF44" i="1"/>
  <c r="CE28" i="1"/>
  <c r="CD20" i="1"/>
  <c r="CD92" i="1"/>
  <c r="CB84" i="1"/>
  <c r="CF76" i="1"/>
  <c r="CD68" i="1"/>
  <c r="CE60" i="1"/>
  <c r="CF52" i="1"/>
  <c r="CE44" i="1"/>
  <c r="CD28" i="1"/>
  <c r="CC20" i="1"/>
  <c r="CD84" i="1"/>
  <c r="CE76" i="1"/>
  <c r="CC68" i="1"/>
  <c r="CD60" i="1"/>
  <c r="CE52" i="1"/>
  <c r="CD44" i="1"/>
  <c r="CC28" i="1"/>
  <c r="CD76" i="1"/>
  <c r="CC60" i="1"/>
  <c r="CD52" i="1"/>
  <c r="CC44" i="1"/>
  <c r="CF36" i="1"/>
  <c r="CC92" i="1"/>
  <c r="W6" i="2"/>
  <c r="CC76" i="1"/>
  <c r="CC52" i="1"/>
  <c r="CE36" i="1"/>
  <c r="CB92" i="1"/>
  <c r="CB88" i="1"/>
  <c r="CC80" i="1"/>
  <c r="CE56" i="1"/>
  <c r="CF32" i="1"/>
  <c r="CD24" i="1"/>
  <c r="CE16" i="1"/>
  <c r="CB80" i="1"/>
  <c r="CD56" i="1"/>
  <c r="CE32" i="1"/>
  <c r="CC24" i="1"/>
  <c r="CD16" i="1"/>
  <c r="CF64" i="1"/>
  <c r="CC56" i="1"/>
  <c r="CF48" i="1"/>
  <c r="CD32" i="1"/>
  <c r="CB24" i="1"/>
  <c r="CC16" i="1"/>
  <c r="CF72" i="1"/>
  <c r="CE64" i="1"/>
  <c r="CB56" i="1"/>
  <c r="CE48" i="1"/>
  <c r="CF40" i="1"/>
  <c r="CC32" i="1"/>
  <c r="CB16" i="1"/>
  <c r="CF88" i="1"/>
  <c r="CE72" i="1"/>
  <c r="CD64" i="1"/>
  <c r="CD48" i="1"/>
  <c r="CE40" i="1"/>
  <c r="CE88" i="1"/>
  <c r="CF80" i="1"/>
  <c r="CD72" i="1"/>
  <c r="CD40" i="1"/>
  <c r="CB61" i="1"/>
  <c r="CF62" i="1"/>
  <c r="CB94" i="1"/>
  <c r="CB86" i="1"/>
  <c r="CB70" i="1"/>
  <c r="CE62" i="1"/>
  <c r="CB38" i="1"/>
  <c r="CC30" i="1"/>
  <c r="CD22" i="1"/>
  <c r="CF78" i="1"/>
  <c r="CD62" i="1"/>
  <c r="CF54" i="1"/>
  <c r="CF46" i="1"/>
  <c r="CB30" i="1"/>
  <c r="CC22" i="1"/>
  <c r="CC86" i="1"/>
  <c r="CC38" i="1"/>
  <c r="CE78" i="1"/>
  <c r="CC62" i="1"/>
  <c r="CE54" i="1"/>
  <c r="CE46" i="1"/>
  <c r="CF14" i="1"/>
  <c r="CC70" i="1"/>
  <c r="CD78" i="1"/>
  <c r="CD54" i="1"/>
  <c r="CD46" i="1"/>
  <c r="CE14" i="1"/>
  <c r="CF94" i="1"/>
  <c r="CF86" i="1"/>
  <c r="CC78" i="1"/>
  <c r="CF70" i="1"/>
  <c r="CC54" i="1"/>
  <c r="CC46" i="1"/>
  <c r="CF38" i="1"/>
  <c r="CD14" i="1"/>
  <c r="CC94" i="1"/>
  <c r="CF85" i="1"/>
  <c r="CB69" i="1"/>
  <c r="CB53" i="1"/>
  <c r="CD21" i="1"/>
  <c r="CF45" i="1"/>
  <c r="BI78" i="1"/>
  <c r="BO72" i="1"/>
  <c r="AQ21" i="1"/>
  <c r="BI90" i="1"/>
  <c r="CG87" i="1"/>
  <c r="BI86" i="1"/>
  <c r="BI82" i="1"/>
  <c r="BC81" i="1"/>
  <c r="AW77" i="1"/>
  <c r="CA40" i="1"/>
  <c r="BO29" i="1"/>
  <c r="AQ25" i="1"/>
  <c r="AQ24" i="1"/>
  <c r="CG79" i="1"/>
  <c r="BI92" i="1"/>
  <c r="CG90" i="1"/>
  <c r="BC93" i="1"/>
  <c r="AQ93" i="1"/>
  <c r="BI70" i="1"/>
  <c r="CG91" i="1"/>
  <c r="BI80" i="1"/>
  <c r="CA61" i="1"/>
  <c r="AW61" i="1"/>
  <c r="BI60" i="1"/>
  <c r="CG58" i="1"/>
  <c r="BO27" i="1"/>
  <c r="CA24" i="1"/>
  <c r="BC24" i="1"/>
  <c r="BO23" i="1"/>
  <c r="BI88" i="1"/>
  <c r="AQ85" i="1"/>
  <c r="CA82" i="1"/>
  <c r="BI77" i="1"/>
  <c r="CG31" i="1"/>
  <c r="BI21" i="1"/>
  <c r="BO19" i="1"/>
  <c r="BI15" i="1"/>
  <c r="BI87" i="1"/>
  <c r="CG83" i="1"/>
  <c r="AW75" i="1"/>
  <c r="BC48" i="1"/>
  <c r="BI39" i="1"/>
  <c r="AQ38" i="1"/>
  <c r="CA30" i="1"/>
  <c r="AW88" i="1"/>
  <c r="BU67" i="1"/>
  <c r="BI66" i="1"/>
  <c r="BC65" i="1"/>
  <c r="BI62" i="1"/>
  <c r="CA53" i="1"/>
  <c r="CG51" i="1"/>
  <c r="BC49" i="1"/>
  <c r="AQ47" i="1"/>
  <c r="BI16" i="1"/>
  <c r="AW16" i="1"/>
  <c r="BC94" i="1"/>
  <c r="BI85" i="1"/>
  <c r="AQ80" i="1"/>
  <c r="CA35" i="1"/>
  <c r="BO34" i="1"/>
  <c r="AQ33" i="1"/>
  <c r="AQ32" i="1"/>
  <c r="BI30" i="1"/>
  <c r="BI27" i="1"/>
  <c r="AQ26" i="1"/>
  <c r="BI23" i="1"/>
  <c r="AQ22" i="1"/>
  <c r="CA91" i="1"/>
  <c r="BI84" i="1"/>
  <c r="CG82" i="1"/>
  <c r="BO81" i="1"/>
  <c r="AW69" i="1"/>
  <c r="BI22" i="1"/>
  <c r="CC93" i="1"/>
  <c r="CB93" i="1"/>
  <c r="BC91" i="1"/>
  <c r="CA86" i="1"/>
  <c r="BI83" i="1"/>
  <c r="BU78" i="1"/>
  <c r="BO74" i="1"/>
  <c r="AW72" i="1"/>
  <c r="CF69" i="1"/>
  <c r="BI69" i="1"/>
  <c r="CA64" i="1"/>
  <c r="BI63" i="1"/>
  <c r="CF61" i="1"/>
  <c r="BI61" i="1"/>
  <c r="BI58" i="1"/>
  <c r="BC57" i="1"/>
  <c r="BI54" i="1"/>
  <c r="CF53" i="1"/>
  <c r="BI53" i="1"/>
  <c r="BI51" i="1"/>
  <c r="CE45" i="1"/>
  <c r="CA45" i="1"/>
  <c r="CA41" i="1"/>
  <c r="BI40" i="1"/>
  <c r="BI35" i="1"/>
  <c r="AQ34" i="1"/>
  <c r="BI31" i="1"/>
  <c r="CB29" i="1"/>
  <c r="CA25" i="1"/>
  <c r="BI24" i="1"/>
  <c r="AW24" i="1"/>
  <c r="BU22" i="1"/>
  <c r="BC22" i="1"/>
  <c r="CE21" i="1"/>
  <c r="BC21" i="1"/>
  <c r="CG19" i="1"/>
  <c r="BU19" i="1"/>
  <c r="CG18" i="1"/>
  <c r="AQ16" i="1"/>
  <c r="BU94" i="1"/>
  <c r="BU93" i="1"/>
  <c r="BU90" i="1"/>
  <c r="BC90" i="1"/>
  <c r="BO87" i="1"/>
  <c r="CE85" i="1"/>
  <c r="BO85" i="1"/>
  <c r="AW83" i="1"/>
  <c r="CA78" i="1"/>
  <c r="CG75" i="1"/>
  <c r="BU74" i="1"/>
  <c r="AW74" i="1"/>
  <c r="CG71" i="1"/>
  <c r="AW70" i="1"/>
  <c r="CD69" i="1"/>
  <c r="CG66" i="1"/>
  <c r="CA65" i="1"/>
  <c r="AW62" i="1"/>
  <c r="CD61" i="1"/>
  <c r="BC59" i="1"/>
  <c r="CG55" i="1"/>
  <c r="CD53" i="1"/>
  <c r="BU53" i="1"/>
  <c r="CC45" i="1"/>
  <c r="CA43" i="1"/>
  <c r="BC43" i="1"/>
  <c r="AQ37" i="1"/>
  <c r="CA33" i="1"/>
  <c r="BI32" i="1"/>
  <c r="CG27" i="1"/>
  <c r="CG26" i="1"/>
  <c r="CC21" i="1"/>
  <c r="BO21" i="1"/>
  <c r="BI18" i="1"/>
  <c r="BC16" i="1"/>
  <c r="BO15" i="1"/>
  <c r="AQ14" i="1"/>
  <c r="BI91" i="1"/>
  <c r="BI89" i="1"/>
  <c r="AW86" i="1"/>
  <c r="CD85" i="1"/>
  <c r="AW85" i="1"/>
  <c r="BU83" i="1"/>
  <c r="AW80" i="1"/>
  <c r="BI79" i="1"/>
  <c r="CF77" i="1"/>
  <c r="CC69" i="1"/>
  <c r="BC67" i="1"/>
  <c r="CG63" i="1"/>
  <c r="CC61" i="1"/>
  <c r="CA59" i="1"/>
  <c r="BI57" i="1"/>
  <c r="BC56" i="1"/>
  <c r="CC53" i="1"/>
  <c r="BI50" i="1"/>
  <c r="CB45" i="1"/>
  <c r="AQ39" i="1"/>
  <c r="BI37" i="1"/>
  <c r="BO35" i="1"/>
  <c r="CA32" i="1"/>
  <c r="BO31" i="1"/>
  <c r="AQ29" i="1"/>
  <c r="BO24" i="1"/>
  <c r="AQ23" i="1"/>
  <c r="CB21" i="1"/>
  <c r="BU21" i="1"/>
  <c r="AQ19" i="1"/>
  <c r="BI17" i="1"/>
  <c r="AQ89" i="1"/>
  <c r="BI94" i="1"/>
  <c r="CF93" i="1"/>
  <c r="BI93" i="1"/>
  <c r="BU88" i="1"/>
  <c r="CC85" i="1"/>
  <c r="BC83" i="1"/>
  <c r="AW82" i="1"/>
  <c r="CE77" i="1"/>
  <c r="CA67" i="1"/>
  <c r="BI65" i="1"/>
  <c r="BC64" i="1"/>
  <c r="BU62" i="1"/>
  <c r="CG50" i="1"/>
  <c r="BI49" i="1"/>
  <c r="CA48" i="1"/>
  <c r="BC46" i="1"/>
  <c r="BC45" i="1"/>
  <c r="BI42" i="1"/>
  <c r="CG39" i="1"/>
  <c r="CA37" i="1"/>
  <c r="CG35" i="1"/>
  <c r="CG34" i="1"/>
  <c r="CF29" i="1"/>
  <c r="BI29" i="1"/>
  <c r="BI26" i="1"/>
  <c r="CG23" i="1"/>
  <c r="BI19" i="1"/>
  <c r="AW19" i="1"/>
  <c r="AQ18" i="1"/>
  <c r="BC17" i="1"/>
  <c r="BO16" i="1"/>
  <c r="AQ15" i="1"/>
  <c r="BI14" i="1"/>
  <c r="CA94" i="1"/>
  <c r="CE93" i="1"/>
  <c r="CA93" i="1"/>
  <c r="BO93" i="1"/>
  <c r="AW91" i="1"/>
  <c r="CA90" i="1"/>
  <c r="BC85" i="1"/>
  <c r="BI81" i="1"/>
  <c r="AQ81" i="1"/>
  <c r="AW78" i="1"/>
  <c r="CD77" i="1"/>
  <c r="BI72" i="1"/>
  <c r="BU64" i="1"/>
  <c r="BU61" i="1"/>
  <c r="BC61" i="1"/>
  <c r="BI59" i="1"/>
  <c r="BC58" i="1"/>
  <c r="BC54" i="1"/>
  <c r="BC53" i="1"/>
  <c r="BC51" i="1"/>
  <c r="BU50" i="1"/>
  <c r="CA46" i="1"/>
  <c r="BU45" i="1"/>
  <c r="CG42" i="1"/>
  <c r="BI41" i="1"/>
  <c r="CA38" i="1"/>
  <c r="BO32" i="1"/>
  <c r="AQ31" i="1"/>
  <c r="CE29" i="1"/>
  <c r="CA29" i="1"/>
  <c r="BI28" i="1"/>
  <c r="AQ27" i="1"/>
  <c r="BI25" i="1"/>
  <c r="BC19" i="1"/>
  <c r="BO18" i="1"/>
  <c r="AW18" i="1"/>
  <c r="BU16" i="1"/>
  <c r="CG15" i="1"/>
  <c r="BU14" i="1"/>
  <c r="AW94" i="1"/>
  <c r="AW93" i="1"/>
  <c r="BU91" i="1"/>
  <c r="BU86" i="1"/>
  <c r="BC86" i="1"/>
  <c r="BU80" i="1"/>
  <c r="CC77" i="1"/>
  <c r="CG74" i="1"/>
  <c r="CA70" i="1"/>
  <c r="BI67" i="1"/>
  <c r="BC66" i="1"/>
  <c r="BC62" i="1"/>
  <c r="CG59" i="1"/>
  <c r="CA57" i="1"/>
  <c r="BI56" i="1"/>
  <c r="CA54" i="1"/>
  <c r="CA51" i="1"/>
  <c r="AQ46" i="1"/>
  <c r="BO37" i="1"/>
  <c r="BI34" i="1"/>
  <c r="CD29" i="1"/>
  <c r="AW90" i="1"/>
  <c r="BC89" i="1"/>
  <c r="BU85" i="1"/>
  <c r="BU82" i="1"/>
  <c r="BI75" i="1"/>
  <c r="CA72" i="1"/>
  <c r="CG67" i="1"/>
  <c r="BU66" i="1"/>
  <c r="BI64" i="1"/>
  <c r="CA62" i="1"/>
  <c r="CA56" i="1"/>
  <c r="BI55" i="1"/>
  <c r="BU54" i="1"/>
  <c r="BU51" i="1"/>
  <c r="CA49" i="1"/>
  <c r="BI46" i="1"/>
  <c r="BI38" i="1"/>
  <c r="AQ35" i="1"/>
  <c r="BI33" i="1"/>
  <c r="CA27" i="1"/>
  <c r="BO26" i="1"/>
  <c r="AW22" i="1"/>
  <c r="AW21" i="1"/>
  <c r="AM58" i="1"/>
  <c r="AN58" i="1"/>
  <c r="AP58" i="1"/>
  <c r="BO94" i="1"/>
  <c r="BO90" i="1"/>
  <c r="BC88" i="1"/>
  <c r="BO86" i="1"/>
  <c r="BO82" i="1"/>
  <c r="BC80" i="1"/>
  <c r="BO78" i="1"/>
  <c r="BI76" i="1"/>
  <c r="BI73" i="1"/>
  <c r="BU72" i="1"/>
  <c r="BU69" i="1"/>
  <c r="CA89" i="1"/>
  <c r="CA85" i="1"/>
  <c r="CA81" i="1"/>
  <c r="BI74" i="1"/>
  <c r="BI71" i="1"/>
  <c r="BU70" i="1"/>
  <c r="AL17" i="1"/>
  <c r="AM17" i="1"/>
  <c r="AN17" i="1"/>
  <c r="AO17" i="1"/>
  <c r="AP17" i="1"/>
  <c r="BX14" i="1"/>
  <c r="BY14" i="1"/>
  <c r="BZ14" i="1"/>
  <c r="BW14" i="1"/>
  <c r="AQ91" i="1"/>
  <c r="CA88" i="1"/>
  <c r="AQ87" i="1"/>
  <c r="AQ83" i="1"/>
  <c r="CA80" i="1"/>
  <c r="AQ79" i="1"/>
  <c r="AL30" i="1"/>
  <c r="AM30" i="1"/>
  <c r="AN30" i="1"/>
  <c r="AO30" i="1"/>
  <c r="AP30" i="1"/>
  <c r="BO88" i="1"/>
  <c r="BC82" i="1"/>
  <c r="BO80" i="1"/>
  <c r="BC78" i="1"/>
  <c r="BU77" i="1"/>
  <c r="CB37" i="1"/>
  <c r="CC37" i="1"/>
  <c r="CD37" i="1"/>
  <c r="CF37" i="1"/>
  <c r="AQ94" i="1"/>
  <c r="AQ90" i="1"/>
  <c r="AQ86" i="1"/>
  <c r="CA83" i="1"/>
  <c r="AQ82" i="1"/>
  <c r="BU75" i="1"/>
  <c r="AL49" i="1"/>
  <c r="AM49" i="1"/>
  <c r="AN49" i="1"/>
  <c r="AP49" i="1"/>
  <c r="BC14" i="1"/>
  <c r="BU59" i="1"/>
  <c r="BU58" i="1"/>
  <c r="BU56" i="1"/>
  <c r="BU48" i="1"/>
  <c r="AW54" i="1"/>
  <c r="AW53" i="1"/>
  <c r="AW51" i="1"/>
  <c r="AQ48" i="1"/>
  <c r="CA22" i="1"/>
  <c r="CA21" i="1"/>
  <c r="CA19" i="1"/>
  <c r="CA17" i="1"/>
  <c r="CA16" i="1"/>
  <c r="AW59" i="1"/>
  <c r="AW58" i="1"/>
  <c r="AW56" i="1"/>
  <c r="AW50" i="1"/>
  <c r="AW14" i="1"/>
  <c r="BC77" i="1"/>
  <c r="BC75" i="1"/>
  <c r="BC73" i="1"/>
  <c r="BC69" i="1"/>
  <c r="BO66" i="1"/>
  <c r="BO65" i="1"/>
  <c r="BO64" i="1"/>
  <c r="BO61" i="1"/>
  <c r="BO58" i="1"/>
  <c r="BO56" i="1"/>
  <c r="BO53" i="1"/>
  <c r="BO50" i="1"/>
  <c r="BO48" i="1"/>
  <c r="AW48" i="1"/>
  <c r="CA77" i="1"/>
  <c r="CA75" i="1"/>
  <c r="CA73" i="1"/>
  <c r="CA69" i="1"/>
  <c r="AQ77" i="1"/>
  <c r="AQ75" i="1"/>
  <c r="AQ73" i="1"/>
  <c r="AQ71" i="1"/>
  <c r="AQ69" i="1"/>
  <c r="BC72" i="1"/>
  <c r="BC70" i="1"/>
  <c r="AQ67" i="1"/>
  <c r="AQ66" i="1"/>
  <c r="AQ65" i="1"/>
  <c r="AQ64" i="1"/>
  <c r="AQ63" i="1"/>
  <c r="AQ62" i="1"/>
  <c r="AQ61" i="1"/>
  <c r="AQ59" i="1"/>
  <c r="AQ57" i="1"/>
  <c r="AQ56" i="1"/>
  <c r="AQ55" i="1"/>
  <c r="AQ54" i="1"/>
  <c r="AQ53" i="1"/>
  <c r="AQ51" i="1"/>
  <c r="AQ50" i="1"/>
  <c r="BO77" i="1"/>
  <c r="BO73" i="1"/>
  <c r="BO69" i="1"/>
  <c r="BI68" i="1"/>
  <c r="AQ78" i="1"/>
  <c r="AQ74" i="1"/>
  <c r="AQ72" i="1"/>
  <c r="AQ70" i="1"/>
  <c r="AW67" i="1"/>
  <c r="AW66" i="1"/>
  <c r="AW64" i="1"/>
  <c r="BI48" i="1"/>
  <c r="CG43" i="1"/>
  <c r="BO43" i="1"/>
  <c r="AW43" i="1"/>
  <c r="AW42" i="1"/>
  <c r="AW40" i="1"/>
  <c r="AW38" i="1"/>
  <c r="AW37" i="1"/>
  <c r="AW35" i="1"/>
  <c r="AW34" i="1"/>
  <c r="AW32" i="1"/>
  <c r="AW30" i="1"/>
  <c r="AW29" i="1"/>
  <c r="AW27" i="1"/>
  <c r="AW26" i="1"/>
  <c r="BI45" i="1"/>
  <c r="AQ45" i="1"/>
  <c r="BO42" i="1"/>
  <c r="BO40" i="1"/>
  <c r="BO39" i="1"/>
  <c r="AW46" i="1"/>
  <c r="BI47" i="1"/>
  <c r="BI44" i="1"/>
  <c r="BU43" i="1"/>
  <c r="BC41" i="1"/>
  <c r="BC40" i="1"/>
  <c r="BC38" i="1"/>
  <c r="BC37" i="1"/>
  <c r="BC35" i="1"/>
  <c r="BC33" i="1"/>
  <c r="BC32" i="1"/>
  <c r="BC30" i="1"/>
  <c r="BC29" i="1"/>
  <c r="BC27" i="1"/>
  <c r="BC25" i="1"/>
  <c r="BU46" i="1"/>
  <c r="BO45" i="1"/>
  <c r="BU42" i="1"/>
  <c r="BU40" i="1"/>
  <c r="BU38" i="1"/>
  <c r="BU37" i="1"/>
  <c r="BU35" i="1"/>
  <c r="BU32" i="1"/>
  <c r="BU30" i="1"/>
  <c r="BU29" i="1"/>
  <c r="BU27" i="1"/>
  <c r="BU24" i="1"/>
  <c r="CG47" i="1"/>
  <c r="BI43" i="1"/>
  <c r="AQ43" i="1"/>
  <c r="AQ42" i="1"/>
  <c r="AQ41" i="1"/>
  <c r="AQ40" i="1"/>
  <c r="AE8" i="2"/>
  <c r="AE7" i="2"/>
  <c r="AA9" i="2"/>
  <c r="W8" i="2"/>
  <c r="AA5" i="2"/>
  <c r="AA6" i="2"/>
  <c r="AA8" i="2"/>
  <c r="AE9" i="2"/>
  <c r="AE5" i="2"/>
  <c r="AE6" i="2"/>
  <c r="AA7" i="2"/>
  <c r="W7" i="2"/>
  <c r="W9" i="2"/>
  <c r="W5" i="2"/>
  <c r="S2" i="2"/>
  <c r="O2" i="2"/>
  <c r="K2" i="2"/>
  <c r="G2" i="2"/>
  <c r="C2" i="2"/>
  <c r="CG81" i="1" l="1"/>
  <c r="O10" i="2"/>
  <c r="S10" i="2"/>
  <c r="C10" i="2"/>
  <c r="G10" i="2"/>
  <c r="K10" i="2"/>
  <c r="A8" i="4"/>
  <c r="CG73" i="1"/>
  <c r="CG46" i="1"/>
  <c r="CG41" i="1"/>
  <c r="CG49" i="1"/>
  <c r="CG17" i="1"/>
  <c r="CG48" i="1"/>
  <c r="CG68" i="1"/>
  <c r="CG33" i="1"/>
  <c r="CG65" i="1"/>
  <c r="CG60" i="1"/>
  <c r="CG89" i="1"/>
  <c r="CG84" i="1"/>
  <c r="CG28" i="1"/>
  <c r="H3" i="14"/>
  <c r="H2" i="14" s="1"/>
  <c r="I4" i="14"/>
  <c r="A7" i="4"/>
  <c r="A22" i="13"/>
  <c r="A29" i="13"/>
  <c r="A29" i="11" s="1"/>
  <c r="A26" i="11"/>
  <c r="CG64" i="1"/>
  <c r="CG20" i="1"/>
  <c r="CG25" i="1"/>
  <c r="CG57" i="1"/>
  <c r="A33" i="13"/>
  <c r="A33" i="11" s="1"/>
  <c r="A30" i="11"/>
  <c r="CG76" i="1"/>
  <c r="CG40" i="1"/>
  <c r="CG36" i="1"/>
  <c r="CG88" i="1"/>
  <c r="CG92" i="1"/>
  <c r="CG52" i="1"/>
  <c r="CG44" i="1"/>
  <c r="CG78" i="1"/>
  <c r="CG14" i="1"/>
  <c r="CG62" i="1"/>
  <c r="CG32" i="1"/>
  <c r="CG94" i="1"/>
  <c r="CG72" i="1"/>
  <c r="CG24" i="1"/>
  <c r="CG80" i="1"/>
  <c r="CG70" i="1"/>
  <c r="CG16" i="1"/>
  <c r="CG56" i="1"/>
  <c r="CG22" i="1"/>
  <c r="CG54" i="1"/>
  <c r="CG30" i="1"/>
  <c r="CG86" i="1"/>
  <c r="CG38" i="1"/>
  <c r="AQ49" i="1"/>
  <c r="AQ58" i="1"/>
  <c r="CA14" i="1"/>
  <c r="CG93" i="1"/>
  <c r="CG69" i="1"/>
  <c r="CG85" i="1"/>
  <c r="CG45" i="1"/>
  <c r="CG77" i="1"/>
  <c r="CG21" i="1"/>
  <c r="CG53" i="1"/>
  <c r="BT10" i="1"/>
  <c r="BP12" i="1"/>
  <c r="BS9" i="1"/>
  <c r="CG61" i="1"/>
  <c r="BX10" i="1"/>
  <c r="BP7" i="1"/>
  <c r="BW8" i="1"/>
  <c r="BT12" i="1"/>
  <c r="BS12" i="1"/>
  <c r="BR10" i="1"/>
  <c r="BS10" i="1"/>
  <c r="BZ13" i="1"/>
  <c r="BX13" i="1"/>
  <c r="BV13" i="1"/>
  <c r="BY13" i="1"/>
  <c r="BQ12" i="1"/>
  <c r="BR12" i="1"/>
  <c r="BV9" i="1"/>
  <c r="BW9" i="1"/>
  <c r="BY9" i="1"/>
  <c r="BX9" i="1"/>
  <c r="BZ9" i="1"/>
  <c r="BQ13" i="1"/>
  <c r="BR13" i="1"/>
  <c r="BS13" i="1"/>
  <c r="BT13" i="1"/>
  <c r="BP13" i="1"/>
  <c r="BW13" i="1"/>
  <c r="CG37" i="1"/>
  <c r="AQ17" i="1"/>
  <c r="CG29" i="1"/>
  <c r="AQ30" i="1"/>
  <c r="BN38" i="1"/>
  <c r="BJ38" i="1"/>
  <c r="BK38" i="1"/>
  <c r="BM38" i="1"/>
  <c r="BL38" i="1"/>
  <c r="AR55" i="1"/>
  <c r="AS55" i="1"/>
  <c r="AT55" i="1"/>
  <c r="AV55" i="1"/>
  <c r="AU55" i="1"/>
  <c r="BV71" i="1"/>
  <c r="BW71" i="1"/>
  <c r="BX71" i="1"/>
  <c r="BY71" i="1"/>
  <c r="BZ71" i="1"/>
  <c r="AU15" i="1"/>
  <c r="AV15" i="1"/>
  <c r="AR15" i="1"/>
  <c r="AT15" i="1"/>
  <c r="AS15" i="1"/>
  <c r="BX15" i="1"/>
  <c r="BY15" i="1"/>
  <c r="BZ15" i="1"/>
  <c r="BW15" i="1"/>
  <c r="BV15" i="1"/>
  <c r="AR73" i="1"/>
  <c r="AS73" i="1"/>
  <c r="AT73" i="1"/>
  <c r="AU73" i="1"/>
  <c r="AV73" i="1"/>
  <c r="BP20" i="1"/>
  <c r="BQ20" i="1"/>
  <c r="BR20" i="1"/>
  <c r="BS20" i="1"/>
  <c r="BT20" i="1"/>
  <c r="BK54" i="1"/>
  <c r="BL54" i="1"/>
  <c r="BM54" i="1"/>
  <c r="BN54" i="1"/>
  <c r="BJ54" i="1"/>
  <c r="BT71" i="1"/>
  <c r="BS71" i="1"/>
  <c r="BP71" i="1"/>
  <c r="BQ71" i="1"/>
  <c r="BR71" i="1"/>
  <c r="AU25" i="1"/>
  <c r="AV25" i="1"/>
  <c r="AR25" i="1"/>
  <c r="AT25" i="1"/>
  <c r="AS25" i="1"/>
  <c r="BP26" i="1"/>
  <c r="BQ26" i="1"/>
  <c r="BR26" i="1"/>
  <c r="BS26" i="1"/>
  <c r="BT26" i="1"/>
  <c r="BN14" i="1"/>
  <c r="BJ14" i="1"/>
  <c r="BK14" i="1"/>
  <c r="BM14" i="1"/>
  <c r="BL14" i="1"/>
  <c r="BX34" i="1"/>
  <c r="BY34" i="1"/>
  <c r="BZ34" i="1"/>
  <c r="BW34" i="1"/>
  <c r="BV34" i="1"/>
  <c r="BV58" i="1"/>
  <c r="BY58" i="1"/>
  <c r="BZ58" i="1"/>
  <c r="BW58" i="1"/>
  <c r="BX58" i="1"/>
  <c r="BK55" i="1"/>
  <c r="BL55" i="1"/>
  <c r="BM55" i="1"/>
  <c r="BJ55" i="1"/>
  <c r="BN55" i="1"/>
  <c r="BS7" i="1"/>
  <c r="AU31" i="1"/>
  <c r="AV31" i="1"/>
  <c r="AR31" i="1"/>
  <c r="AT31" i="1"/>
  <c r="AS31" i="1"/>
  <c r="BK49" i="1"/>
  <c r="BL49" i="1"/>
  <c r="BM49" i="1"/>
  <c r="BN49" i="1"/>
  <c r="BJ49" i="1"/>
  <c r="AU79" i="1"/>
  <c r="AT79" i="1"/>
  <c r="AV79" i="1"/>
  <c r="AR79" i="1"/>
  <c r="AS79" i="1"/>
  <c r="BR9" i="1"/>
  <c r="BP25" i="1"/>
  <c r="BQ25" i="1"/>
  <c r="BR25" i="1"/>
  <c r="BS25" i="1"/>
  <c r="BT25" i="1"/>
  <c r="BP41" i="1"/>
  <c r="BQ41" i="1"/>
  <c r="BR41" i="1"/>
  <c r="BS41" i="1"/>
  <c r="BT41" i="1"/>
  <c r="AS57" i="1"/>
  <c r="AV57" i="1"/>
  <c r="AR57" i="1"/>
  <c r="AT57" i="1"/>
  <c r="AU57" i="1"/>
  <c r="BA71" i="1"/>
  <c r="BB71" i="1"/>
  <c r="AX71" i="1"/>
  <c r="AY71" i="1"/>
  <c r="AZ71" i="1"/>
  <c r="BR81" i="1"/>
  <c r="BS81" i="1"/>
  <c r="BT81" i="1"/>
  <c r="BQ81" i="1"/>
  <c r="BP81" i="1"/>
  <c r="BX20" i="1"/>
  <c r="BY20" i="1"/>
  <c r="BZ20" i="1"/>
  <c r="BW20" i="1"/>
  <c r="BV20" i="1"/>
  <c r="BT52" i="1"/>
  <c r="BP52" i="1"/>
  <c r="BQ52" i="1"/>
  <c r="BS52" i="1"/>
  <c r="BR52" i="1"/>
  <c r="BV92" i="1"/>
  <c r="BW92" i="1"/>
  <c r="BX92" i="1"/>
  <c r="BY92" i="1"/>
  <c r="BZ92" i="1"/>
  <c r="BX28" i="1"/>
  <c r="BY28" i="1"/>
  <c r="BZ28" i="1"/>
  <c r="BW28" i="1"/>
  <c r="BV28" i="1"/>
  <c r="BQ60" i="1"/>
  <c r="BS60" i="1"/>
  <c r="BP60" i="1"/>
  <c r="BR60" i="1"/>
  <c r="BT60" i="1"/>
  <c r="BN36" i="1"/>
  <c r="BJ36" i="1"/>
  <c r="BK36" i="1"/>
  <c r="BM36" i="1"/>
  <c r="BL36" i="1"/>
  <c r="AL68" i="1"/>
  <c r="AM68" i="1"/>
  <c r="AN68" i="1"/>
  <c r="AO68" i="1"/>
  <c r="AP68" i="1"/>
  <c r="BV76" i="1"/>
  <c r="BZ76" i="1"/>
  <c r="BW76" i="1"/>
  <c r="BX76" i="1"/>
  <c r="BY76" i="1"/>
  <c r="BJ62" i="1"/>
  <c r="BK62" i="1"/>
  <c r="BL62" i="1"/>
  <c r="BM62" i="1"/>
  <c r="BN62" i="1"/>
  <c r="AX15" i="1"/>
  <c r="AY15" i="1"/>
  <c r="AZ15" i="1"/>
  <c r="BA15" i="1"/>
  <c r="BB15" i="1"/>
  <c r="BV84" i="1"/>
  <c r="BW84" i="1"/>
  <c r="BX84" i="1"/>
  <c r="BY84" i="1"/>
  <c r="BZ84" i="1"/>
  <c r="AY76" i="1"/>
  <c r="AZ76" i="1"/>
  <c r="BA76" i="1"/>
  <c r="BB76" i="1"/>
  <c r="AX76" i="1"/>
  <c r="AX42" i="1"/>
  <c r="AY42" i="1"/>
  <c r="AZ42" i="1"/>
  <c r="BA42" i="1"/>
  <c r="BB42" i="1"/>
  <c r="BT55" i="1"/>
  <c r="BP55" i="1"/>
  <c r="BQ55" i="1"/>
  <c r="BS55" i="1"/>
  <c r="BR55" i="1"/>
  <c r="BL59" i="1"/>
  <c r="BJ59" i="1"/>
  <c r="BN59" i="1"/>
  <c r="BK59" i="1"/>
  <c r="BM59" i="1"/>
  <c r="BK52" i="1"/>
  <c r="BL52" i="1"/>
  <c r="BM52" i="1"/>
  <c r="BN52" i="1"/>
  <c r="BJ52" i="1"/>
  <c r="BL60" i="1"/>
  <c r="BJ60" i="1"/>
  <c r="BN60" i="1"/>
  <c r="BK60" i="1"/>
  <c r="BM60" i="1"/>
  <c r="BN22" i="1"/>
  <c r="BJ22" i="1"/>
  <c r="BK22" i="1"/>
  <c r="BM22" i="1"/>
  <c r="BL22" i="1"/>
  <c r="BX42" i="1"/>
  <c r="BY42" i="1"/>
  <c r="BZ42" i="1"/>
  <c r="BW42" i="1"/>
  <c r="BV42" i="1"/>
  <c r="BL70" i="1"/>
  <c r="BM70" i="1"/>
  <c r="BK70" i="1"/>
  <c r="BN70" i="1"/>
  <c r="BJ70" i="1"/>
  <c r="BM79" i="1"/>
  <c r="BN79" i="1"/>
  <c r="BL79" i="1"/>
  <c r="BJ79" i="1"/>
  <c r="BK79" i="1"/>
  <c r="BP15" i="1"/>
  <c r="BQ15" i="1"/>
  <c r="BR15" i="1"/>
  <c r="BS15" i="1"/>
  <c r="BT15" i="1"/>
  <c r="AU39" i="1"/>
  <c r="AV39" i="1"/>
  <c r="AR39" i="1"/>
  <c r="AT39" i="1"/>
  <c r="AS39" i="1"/>
  <c r="BL57" i="1"/>
  <c r="BJ57" i="1"/>
  <c r="BK57" i="1"/>
  <c r="BM57" i="1"/>
  <c r="BN57" i="1"/>
  <c r="BP87" i="1"/>
  <c r="BQ87" i="1"/>
  <c r="BR87" i="1"/>
  <c r="BS87" i="1"/>
  <c r="BT87" i="1"/>
  <c r="AU17" i="1"/>
  <c r="AV17" i="1"/>
  <c r="AR17" i="1"/>
  <c r="AT17" i="1"/>
  <c r="AS17" i="1"/>
  <c r="AU33" i="1"/>
  <c r="AV33" i="1"/>
  <c r="AR33" i="1"/>
  <c r="AT33" i="1"/>
  <c r="AS33" i="1"/>
  <c r="AR49" i="1"/>
  <c r="AS49" i="1"/>
  <c r="AT49" i="1"/>
  <c r="AU49" i="1"/>
  <c r="AV49" i="1"/>
  <c r="AZ63" i="1"/>
  <c r="BB63" i="1"/>
  <c r="AX63" i="1"/>
  <c r="BA63" i="1"/>
  <c r="AY63" i="1"/>
  <c r="BS73" i="1"/>
  <c r="BT73" i="1"/>
  <c r="BR73" i="1"/>
  <c r="BP73" i="1"/>
  <c r="BQ73" i="1"/>
  <c r="BW87" i="1"/>
  <c r="BX87" i="1"/>
  <c r="BY87" i="1"/>
  <c r="BZ87" i="1"/>
  <c r="BV87" i="1"/>
  <c r="AU20" i="1"/>
  <c r="AV20" i="1"/>
  <c r="AR20" i="1"/>
  <c r="AT20" i="1"/>
  <c r="AS20" i="1"/>
  <c r="AL52" i="1"/>
  <c r="AM52" i="1"/>
  <c r="AN52" i="1"/>
  <c r="AP52" i="1"/>
  <c r="AO52" i="1"/>
  <c r="AS92" i="1"/>
  <c r="AR92" i="1"/>
  <c r="AT92" i="1"/>
  <c r="AU92" i="1"/>
  <c r="AV92" i="1"/>
  <c r="AU28" i="1"/>
  <c r="AV28" i="1"/>
  <c r="AR28" i="1"/>
  <c r="AT28" i="1"/>
  <c r="AS28" i="1"/>
  <c r="AN60" i="1"/>
  <c r="AP60" i="1"/>
  <c r="AM60" i="1"/>
  <c r="AO60" i="1"/>
  <c r="AL60" i="1"/>
  <c r="BX68" i="1"/>
  <c r="BY68" i="1"/>
  <c r="BZ68" i="1"/>
  <c r="BW68" i="1"/>
  <c r="BV68" i="1"/>
  <c r="BT84" i="1"/>
  <c r="BP84" i="1"/>
  <c r="BQ84" i="1"/>
  <c r="BS84" i="1"/>
  <c r="BR84" i="1"/>
  <c r="AX44" i="1"/>
  <c r="AY44" i="1"/>
  <c r="AZ44" i="1"/>
  <c r="BA44" i="1"/>
  <c r="BB44" i="1"/>
  <c r="AR76" i="1"/>
  <c r="AS76" i="1"/>
  <c r="AT76" i="1"/>
  <c r="AU76" i="1"/>
  <c r="AV76" i="1"/>
  <c r="AX31" i="1"/>
  <c r="AY31" i="1"/>
  <c r="AZ31" i="1"/>
  <c r="BA31" i="1"/>
  <c r="BB31" i="1"/>
  <c r="BM83" i="1"/>
  <c r="BN83" i="1"/>
  <c r="BJ83" i="1"/>
  <c r="BK83" i="1"/>
  <c r="BL83" i="1"/>
  <c r="AR52" i="1"/>
  <c r="AS52" i="1"/>
  <c r="AT52" i="1"/>
  <c r="AU52" i="1"/>
  <c r="AV52" i="1"/>
  <c r="AS60" i="1"/>
  <c r="AR60" i="1"/>
  <c r="AT60" i="1"/>
  <c r="AU60" i="1"/>
  <c r="AV60" i="1"/>
  <c r="BE20" i="1"/>
  <c r="BF20" i="1"/>
  <c r="BG20" i="1"/>
  <c r="BH20" i="1"/>
  <c r="BD20" i="1"/>
  <c r="BK71" i="1"/>
  <c r="BL71" i="1"/>
  <c r="BM71" i="1"/>
  <c r="BN71" i="1"/>
  <c r="BJ71" i="1"/>
  <c r="BP28" i="1"/>
  <c r="BQ28" i="1"/>
  <c r="BR28" i="1"/>
  <c r="BS28" i="1"/>
  <c r="BT28" i="1"/>
  <c r="BB84" i="1"/>
  <c r="BA84" i="1"/>
  <c r="AX84" i="1"/>
  <c r="AY84" i="1"/>
  <c r="AZ84" i="1"/>
  <c r="AX26" i="1"/>
  <c r="AY26" i="1"/>
  <c r="AZ26" i="1"/>
  <c r="BA26" i="1"/>
  <c r="BB26" i="1"/>
  <c r="BM46" i="1"/>
  <c r="BN46" i="1"/>
  <c r="BJ46" i="1"/>
  <c r="BL46" i="1"/>
  <c r="BK46" i="1"/>
  <c r="AZ74" i="1"/>
  <c r="BA74" i="1"/>
  <c r="BB74" i="1"/>
  <c r="AY74" i="1"/>
  <c r="AX74" i="1"/>
  <c r="AL88" i="1"/>
  <c r="AM88" i="1"/>
  <c r="AN88" i="1"/>
  <c r="AO88" i="1"/>
  <c r="AP88" i="1"/>
  <c r="BN17" i="1"/>
  <c r="BJ17" i="1"/>
  <c r="BK17" i="1"/>
  <c r="BM17" i="1"/>
  <c r="BL17" i="1"/>
  <c r="BP39" i="1"/>
  <c r="BQ39" i="1"/>
  <c r="BR39" i="1"/>
  <c r="BS39" i="1"/>
  <c r="BT39" i="1"/>
  <c r="AR63" i="1"/>
  <c r="AS63" i="1"/>
  <c r="AT63" i="1"/>
  <c r="AU63" i="1"/>
  <c r="AV63" i="1"/>
  <c r="BJ89" i="1"/>
  <c r="BK89" i="1"/>
  <c r="BL89" i="1"/>
  <c r="BM89" i="1"/>
  <c r="BN89" i="1"/>
  <c r="BP17" i="1"/>
  <c r="BQ17" i="1"/>
  <c r="BR17" i="1"/>
  <c r="BS17" i="1"/>
  <c r="BT17" i="1"/>
  <c r="BP33" i="1"/>
  <c r="BQ33" i="1"/>
  <c r="BR33" i="1"/>
  <c r="BS33" i="1"/>
  <c r="BT33" i="1"/>
  <c r="BT49" i="1"/>
  <c r="BP49" i="1"/>
  <c r="BQ49" i="1"/>
  <c r="BS49" i="1"/>
  <c r="BR49" i="1"/>
  <c r="BX63" i="1"/>
  <c r="BY63" i="1"/>
  <c r="BZ63" i="1"/>
  <c r="BV63" i="1"/>
  <c r="BW63" i="1"/>
  <c r="BJ75" i="1"/>
  <c r="BK75" i="1"/>
  <c r="BL75" i="1"/>
  <c r="BM75" i="1"/>
  <c r="BN75" i="1"/>
  <c r="AR89" i="1"/>
  <c r="AS89" i="1"/>
  <c r="AT89" i="1"/>
  <c r="AU89" i="1"/>
  <c r="AV89" i="1"/>
  <c r="BN20" i="1"/>
  <c r="BJ20" i="1"/>
  <c r="BK20" i="1"/>
  <c r="BM20" i="1"/>
  <c r="BL20" i="1"/>
  <c r="BK92" i="1"/>
  <c r="BL92" i="1"/>
  <c r="BM92" i="1"/>
  <c r="BN92" i="1"/>
  <c r="BJ92" i="1"/>
  <c r="BN28" i="1"/>
  <c r="BJ28" i="1"/>
  <c r="BK28" i="1"/>
  <c r="BM28" i="1"/>
  <c r="BL28" i="1"/>
  <c r="BX36" i="1"/>
  <c r="BY36" i="1"/>
  <c r="BZ36" i="1"/>
  <c r="BW36" i="1"/>
  <c r="BV36" i="1"/>
  <c r="AX68" i="1"/>
  <c r="AY68" i="1"/>
  <c r="AZ68" i="1"/>
  <c r="BA68" i="1"/>
  <c r="BB68" i="1"/>
  <c r="AS84" i="1"/>
  <c r="AT84" i="1"/>
  <c r="AU84" i="1"/>
  <c r="AV84" i="1"/>
  <c r="AR84" i="1"/>
  <c r="BP44" i="1"/>
  <c r="BQ44" i="1"/>
  <c r="BR44" i="1"/>
  <c r="BS44" i="1"/>
  <c r="BT44" i="1"/>
  <c r="BJ76" i="1"/>
  <c r="BK76" i="1"/>
  <c r="BL76" i="1"/>
  <c r="BM76" i="1"/>
  <c r="BN76" i="1"/>
  <c r="AX18" i="1"/>
  <c r="AY18" i="1"/>
  <c r="AZ18" i="1"/>
  <c r="BA18" i="1"/>
  <c r="BB18" i="1"/>
  <c r="BP31" i="1"/>
  <c r="BQ31" i="1"/>
  <c r="BR31" i="1"/>
  <c r="BS31" i="1"/>
  <c r="BT31" i="1"/>
  <c r="BB47" i="1"/>
  <c r="AX47" i="1"/>
  <c r="AY47" i="1"/>
  <c r="BA47" i="1"/>
  <c r="AZ47" i="1"/>
  <c r="BB92" i="1"/>
  <c r="BA92" i="1"/>
  <c r="AX92" i="1"/>
  <c r="AZ92" i="1"/>
  <c r="AY92" i="1"/>
  <c r="BX66" i="1"/>
  <c r="BY66" i="1"/>
  <c r="BZ66" i="1"/>
  <c r="BV66" i="1"/>
  <c r="BW66" i="1"/>
  <c r="BX31" i="1"/>
  <c r="BY31" i="1"/>
  <c r="BZ31" i="1"/>
  <c r="BW31" i="1"/>
  <c r="BV31" i="1"/>
  <c r="BD52" i="1"/>
  <c r="BE52" i="1"/>
  <c r="BF52" i="1"/>
  <c r="BG52" i="1"/>
  <c r="BH52" i="1"/>
  <c r="BR76" i="1"/>
  <c r="BS76" i="1"/>
  <c r="BT76" i="1"/>
  <c r="BQ76" i="1"/>
  <c r="BP76" i="1"/>
  <c r="BX26" i="1"/>
  <c r="BY26" i="1"/>
  <c r="BZ26" i="1"/>
  <c r="BW26" i="1"/>
  <c r="BV26" i="1"/>
  <c r="BA50" i="1"/>
  <c r="BB50" i="1"/>
  <c r="AX50" i="1"/>
  <c r="AZ50" i="1"/>
  <c r="AY50" i="1"/>
  <c r="BV74" i="1"/>
  <c r="BW74" i="1"/>
  <c r="BX74" i="1"/>
  <c r="BY74" i="1"/>
  <c r="BZ74" i="1"/>
  <c r="AU23" i="1"/>
  <c r="AV23" i="1"/>
  <c r="AR23" i="1"/>
  <c r="AT23" i="1"/>
  <c r="AS23" i="1"/>
  <c r="BN41" i="1"/>
  <c r="BJ41" i="1"/>
  <c r="BK41" i="1"/>
  <c r="BM41" i="1"/>
  <c r="BL41" i="1"/>
  <c r="BS63" i="1"/>
  <c r="BP63" i="1"/>
  <c r="BQ63" i="1"/>
  <c r="BR63" i="1"/>
  <c r="BT63" i="1"/>
  <c r="AX23" i="1"/>
  <c r="AY23" i="1"/>
  <c r="AZ23" i="1"/>
  <c r="BA23" i="1"/>
  <c r="BB23" i="1"/>
  <c r="AX39" i="1"/>
  <c r="AY39" i="1"/>
  <c r="AZ39" i="1"/>
  <c r="BA39" i="1"/>
  <c r="BB39" i="1"/>
  <c r="BK51" i="1"/>
  <c r="BL51" i="1"/>
  <c r="BM51" i="1"/>
  <c r="BN51" i="1"/>
  <c r="BJ51" i="1"/>
  <c r="AU65" i="1"/>
  <c r="AV65" i="1"/>
  <c r="AT65" i="1"/>
  <c r="AR65" i="1"/>
  <c r="AS65" i="1"/>
  <c r="AX79" i="1"/>
  <c r="AY79" i="1"/>
  <c r="AZ79" i="1"/>
  <c r="BA79" i="1"/>
  <c r="BB79" i="1"/>
  <c r="BR89" i="1"/>
  <c r="BS89" i="1"/>
  <c r="BT89" i="1"/>
  <c r="BQ89" i="1"/>
  <c r="BP89" i="1"/>
  <c r="AL20" i="1"/>
  <c r="AM20" i="1"/>
  <c r="AN20" i="1"/>
  <c r="AO20" i="1"/>
  <c r="AP20" i="1"/>
  <c r="BE36" i="1"/>
  <c r="BF36" i="1"/>
  <c r="BG36" i="1"/>
  <c r="BH36" i="1"/>
  <c r="BD36" i="1"/>
  <c r="AL92" i="1"/>
  <c r="AM92" i="1"/>
  <c r="AN92" i="1"/>
  <c r="AO92" i="1"/>
  <c r="AP92" i="1"/>
  <c r="AL28" i="1"/>
  <c r="AM28" i="1"/>
  <c r="AN28" i="1"/>
  <c r="AO28" i="1"/>
  <c r="AP28" i="1"/>
  <c r="AX36" i="1"/>
  <c r="AY36" i="1"/>
  <c r="AZ36" i="1"/>
  <c r="BA36" i="1"/>
  <c r="BB36" i="1"/>
  <c r="BP68" i="1"/>
  <c r="BQ68" i="1"/>
  <c r="BR68" i="1"/>
  <c r="BS68" i="1"/>
  <c r="BT68" i="1"/>
  <c r="BK84" i="1"/>
  <c r="BL84" i="1"/>
  <c r="BM84" i="1"/>
  <c r="BN84" i="1"/>
  <c r="BJ84" i="1"/>
  <c r="AU44" i="1"/>
  <c r="AV44" i="1"/>
  <c r="AR44" i="1"/>
  <c r="AT44" i="1"/>
  <c r="AS44" i="1"/>
  <c r="AO76" i="1"/>
  <c r="AP76" i="1"/>
  <c r="AL76" i="1"/>
  <c r="AN76" i="1"/>
  <c r="AM76" i="1"/>
  <c r="BJ63" i="1"/>
  <c r="BM63" i="1"/>
  <c r="BL63" i="1"/>
  <c r="BN63" i="1"/>
  <c r="BK63" i="1"/>
  <c r="BP79" i="1"/>
  <c r="BQ79" i="1"/>
  <c r="BR79" i="1"/>
  <c r="BS79" i="1"/>
  <c r="BT79" i="1"/>
  <c r="BP57" i="1"/>
  <c r="BQ57" i="1"/>
  <c r="BS57" i="1"/>
  <c r="BR57" i="1"/>
  <c r="BT57" i="1"/>
  <c r="AX20" i="1"/>
  <c r="AY20" i="1"/>
  <c r="AZ20" i="1"/>
  <c r="BA20" i="1"/>
  <c r="BB20" i="1"/>
  <c r="AL36" i="1"/>
  <c r="AM36" i="1"/>
  <c r="AN36" i="1"/>
  <c r="AO36" i="1"/>
  <c r="AP36" i="1"/>
  <c r="BN33" i="1"/>
  <c r="BJ33" i="1"/>
  <c r="BK33" i="1"/>
  <c r="BM33" i="1"/>
  <c r="BL33" i="1"/>
  <c r="BV47" i="1"/>
  <c r="BW47" i="1"/>
  <c r="BX47" i="1"/>
  <c r="BY47" i="1"/>
  <c r="BZ47" i="1"/>
  <c r="BT92" i="1"/>
  <c r="BP92" i="1"/>
  <c r="BQ92" i="1"/>
  <c r="BR92" i="1"/>
  <c r="BS92" i="1"/>
  <c r="BN30" i="1"/>
  <c r="BJ30" i="1"/>
  <c r="BK30" i="1"/>
  <c r="BM30" i="1"/>
  <c r="BL30" i="1"/>
  <c r="BV50" i="1"/>
  <c r="BW50" i="1"/>
  <c r="BX50" i="1"/>
  <c r="BY50" i="1"/>
  <c r="BZ50" i="1"/>
  <c r="BP23" i="1"/>
  <c r="BQ23" i="1"/>
  <c r="BR23" i="1"/>
  <c r="BS23" i="1"/>
  <c r="BT23" i="1"/>
  <c r="AS47" i="1"/>
  <c r="AT47" i="1"/>
  <c r="AU47" i="1"/>
  <c r="AV47" i="1"/>
  <c r="AR47" i="1"/>
  <c r="AS71" i="1"/>
  <c r="AT71" i="1"/>
  <c r="AU71" i="1"/>
  <c r="AV71" i="1"/>
  <c r="AR71" i="1"/>
  <c r="BW7" i="1"/>
  <c r="BX7" i="1"/>
  <c r="BY7" i="1"/>
  <c r="BZ7" i="1"/>
  <c r="BV7" i="1"/>
  <c r="BX23" i="1"/>
  <c r="BY23" i="1"/>
  <c r="BZ23" i="1"/>
  <c r="BW23" i="1"/>
  <c r="BV23" i="1"/>
  <c r="BX39" i="1"/>
  <c r="BY39" i="1"/>
  <c r="BZ39" i="1"/>
  <c r="BW39" i="1"/>
  <c r="BV39" i="1"/>
  <c r="BA55" i="1"/>
  <c r="BB55" i="1"/>
  <c r="AX55" i="1"/>
  <c r="AZ55" i="1"/>
  <c r="AY55" i="1"/>
  <c r="BP65" i="1"/>
  <c r="BQ65" i="1"/>
  <c r="BR65" i="1"/>
  <c r="BS65" i="1"/>
  <c r="BT65" i="1"/>
  <c r="BW79" i="1"/>
  <c r="BX79" i="1"/>
  <c r="BV79" i="1"/>
  <c r="BY79" i="1"/>
  <c r="BZ79" i="1"/>
  <c r="BM91" i="1"/>
  <c r="BN91" i="1"/>
  <c r="BL91" i="1"/>
  <c r="BJ91" i="1"/>
  <c r="BK91" i="1"/>
  <c r="BV52" i="1"/>
  <c r="BW52" i="1"/>
  <c r="BX52" i="1"/>
  <c r="BY52" i="1"/>
  <c r="BZ52" i="1"/>
  <c r="BV60" i="1"/>
  <c r="BW60" i="1"/>
  <c r="BX60" i="1"/>
  <c r="BZ60" i="1"/>
  <c r="BY60" i="1"/>
  <c r="BP36" i="1"/>
  <c r="BQ36" i="1"/>
  <c r="BR36" i="1"/>
  <c r="BS36" i="1"/>
  <c r="BT36" i="1"/>
  <c r="AU68" i="1"/>
  <c r="AV68" i="1"/>
  <c r="AT68" i="1"/>
  <c r="AR68" i="1"/>
  <c r="AS68" i="1"/>
  <c r="AL84" i="1"/>
  <c r="AM84" i="1"/>
  <c r="AN84" i="1"/>
  <c r="AO84" i="1"/>
  <c r="AP84" i="1"/>
  <c r="BN44" i="1"/>
  <c r="BJ44" i="1"/>
  <c r="BK44" i="1"/>
  <c r="BM44" i="1"/>
  <c r="BL44" i="1"/>
  <c r="BP34" i="1"/>
  <c r="BQ34" i="1"/>
  <c r="BR34" i="1"/>
  <c r="BS34" i="1"/>
  <c r="BT34" i="1"/>
  <c r="AX28" i="1"/>
  <c r="AY28" i="1"/>
  <c r="AZ28" i="1"/>
  <c r="BA28" i="1"/>
  <c r="BB28" i="1"/>
  <c r="BX18" i="1"/>
  <c r="BY18" i="1"/>
  <c r="BZ18" i="1"/>
  <c r="BW18" i="1"/>
  <c r="BV18" i="1"/>
  <c r="AU87" i="1"/>
  <c r="AT87" i="1"/>
  <c r="AV87" i="1"/>
  <c r="AR87" i="1"/>
  <c r="AS87" i="1"/>
  <c r="AX87" i="1"/>
  <c r="AY87" i="1"/>
  <c r="AZ87" i="1"/>
  <c r="BA87" i="1"/>
  <c r="BB87" i="1"/>
  <c r="BX44" i="1"/>
  <c r="BY44" i="1"/>
  <c r="BZ44" i="1"/>
  <c r="BW44" i="1"/>
  <c r="BV44" i="1"/>
  <c r="BP18" i="1"/>
  <c r="BQ18" i="1"/>
  <c r="BR18" i="1"/>
  <c r="BS18" i="1"/>
  <c r="BT18" i="1"/>
  <c r="AX34" i="1"/>
  <c r="AY34" i="1"/>
  <c r="AZ34" i="1"/>
  <c r="BA34" i="1"/>
  <c r="BB34" i="1"/>
  <c r="BL47" i="1"/>
  <c r="BM47" i="1"/>
  <c r="BN47" i="1"/>
  <c r="BK47" i="1"/>
  <c r="BJ47" i="1"/>
  <c r="BN25" i="1"/>
  <c r="BJ25" i="1"/>
  <c r="BK25" i="1"/>
  <c r="BM25" i="1"/>
  <c r="BL25" i="1"/>
  <c r="BP47" i="1"/>
  <c r="BQ47" i="1"/>
  <c r="BR47" i="1"/>
  <c r="BT47" i="1"/>
  <c r="BS47" i="1"/>
  <c r="AU41" i="1"/>
  <c r="AV41" i="1"/>
  <c r="AR41" i="1"/>
  <c r="AT41" i="1"/>
  <c r="AS41" i="1"/>
  <c r="BV55" i="1"/>
  <c r="BW55" i="1"/>
  <c r="BY55" i="1"/>
  <c r="BZ55" i="1"/>
  <c r="BX55" i="1"/>
  <c r="BN67" i="1"/>
  <c r="BM67" i="1"/>
  <c r="BJ67" i="1"/>
  <c r="BK67" i="1"/>
  <c r="BL67" i="1"/>
  <c r="AR81" i="1"/>
  <c r="AS81" i="1"/>
  <c r="AT81" i="1"/>
  <c r="AU81" i="1"/>
  <c r="AV81" i="1"/>
  <c r="BA52" i="1"/>
  <c r="BB52" i="1"/>
  <c r="AX52" i="1"/>
  <c r="AZ52" i="1"/>
  <c r="AY52" i="1"/>
  <c r="BB60" i="1"/>
  <c r="AX60" i="1"/>
  <c r="AZ60" i="1"/>
  <c r="BA60" i="1"/>
  <c r="AY60" i="1"/>
  <c r="AU36" i="1"/>
  <c r="AV36" i="1"/>
  <c r="AR36" i="1"/>
  <c r="AT36" i="1"/>
  <c r="AS36" i="1"/>
  <c r="BN68" i="1"/>
  <c r="BM68" i="1"/>
  <c r="BJ68" i="1"/>
  <c r="BK68" i="1"/>
  <c r="BL68" i="1"/>
  <c r="I3" i="14" l="1"/>
  <c r="I2" i="14" s="1"/>
  <c r="J4" i="14"/>
  <c r="A25" i="13"/>
  <c r="A25" i="11" s="1"/>
  <c r="A22" i="11"/>
  <c r="BC26" i="1"/>
  <c r="BO55" i="1"/>
  <c r="BO49" i="1"/>
  <c r="BU41" i="1"/>
  <c r="BQ9" i="1"/>
  <c r="BQ10" i="1"/>
  <c r="BP9" i="1"/>
  <c r="BT7" i="1"/>
  <c r="BP10" i="1"/>
  <c r="BR7" i="1"/>
  <c r="BQ7" i="1"/>
  <c r="BT9" i="1"/>
  <c r="BW10" i="1"/>
  <c r="BV8" i="1"/>
  <c r="CA44" i="1"/>
  <c r="CA39" i="1"/>
  <c r="BZ8" i="1"/>
  <c r="CA58" i="1"/>
  <c r="BY8" i="1"/>
  <c r="BC76" i="1"/>
  <c r="CA76" i="1"/>
  <c r="CA28" i="1"/>
  <c r="CA34" i="1"/>
  <c r="BX8" i="1"/>
  <c r="BO51" i="1"/>
  <c r="BX6" i="1"/>
  <c r="BY6" i="1"/>
  <c r="BZ6" i="1"/>
  <c r="BV6" i="1"/>
  <c r="BW6" i="1"/>
  <c r="BO47" i="1"/>
  <c r="CC10" i="1"/>
  <c r="CF10" i="1"/>
  <c r="CE10" i="1"/>
  <c r="CD10" i="1"/>
  <c r="CB10" i="1"/>
  <c r="BY11" i="1"/>
  <c r="BZ11" i="1"/>
  <c r="BV11" i="1"/>
  <c r="BW11" i="1"/>
  <c r="BX11" i="1"/>
  <c r="CD11" i="1"/>
  <c r="CB11" i="1"/>
  <c r="CE11" i="1"/>
  <c r="CF11" i="1"/>
  <c r="CC11" i="1"/>
  <c r="CB12" i="1"/>
  <c r="CD12" i="1"/>
  <c r="CC12" i="1"/>
  <c r="CE12" i="1"/>
  <c r="CF12" i="1"/>
  <c r="BP6" i="1"/>
  <c r="BQ6" i="1"/>
  <c r="BT6" i="1"/>
  <c r="BR6" i="1"/>
  <c r="BS6" i="1"/>
  <c r="CD8" i="1"/>
  <c r="CE8" i="1"/>
  <c r="CF8" i="1"/>
  <c r="CB8" i="1"/>
  <c r="CC8" i="1"/>
  <c r="BY12" i="1"/>
  <c r="BZ12" i="1"/>
  <c r="BX12" i="1"/>
  <c r="BW12" i="1"/>
  <c r="BV12" i="1"/>
  <c r="AW87" i="1"/>
  <c r="AW44" i="1"/>
  <c r="CA36" i="1"/>
  <c r="BV10" i="1"/>
  <c r="BP11" i="1"/>
  <c r="BQ11" i="1"/>
  <c r="BR11" i="1"/>
  <c r="BS11" i="1"/>
  <c r="BT11" i="1"/>
  <c r="CB9" i="1"/>
  <c r="CC9" i="1"/>
  <c r="CD9" i="1"/>
  <c r="CE9" i="1"/>
  <c r="CF9" i="1"/>
  <c r="BI52" i="1"/>
  <c r="BZ10" i="1"/>
  <c r="CD13" i="1"/>
  <c r="CF13" i="1"/>
  <c r="CE13" i="1"/>
  <c r="CC13" i="1"/>
  <c r="CB13" i="1"/>
  <c r="BU44" i="1"/>
  <c r="BU84" i="1"/>
  <c r="BY10" i="1"/>
  <c r="BT8" i="1"/>
  <c r="BQ8" i="1"/>
  <c r="BP8" i="1"/>
  <c r="BS8" i="1"/>
  <c r="BR8" i="1"/>
  <c r="CC6" i="1"/>
  <c r="CD6" i="1"/>
  <c r="CF6" i="1"/>
  <c r="CE6" i="1"/>
  <c r="CB6" i="1"/>
  <c r="BC28" i="1"/>
  <c r="AQ20" i="1"/>
  <c r="BO75" i="1"/>
  <c r="AW63" i="1"/>
  <c r="BU28" i="1"/>
  <c r="BO57" i="1"/>
  <c r="CE7" i="1"/>
  <c r="CB7" i="1"/>
  <c r="CC7" i="1"/>
  <c r="CD7" i="1"/>
  <c r="CF7" i="1"/>
  <c r="BU12" i="1"/>
  <c r="BU13" i="1"/>
  <c r="CA13" i="1"/>
  <c r="CA9" i="1"/>
  <c r="CA7" i="1"/>
  <c r="CA60" i="1"/>
  <c r="BU57" i="1"/>
  <c r="BC60" i="1"/>
  <c r="AW41" i="1"/>
  <c r="BO25" i="1"/>
  <c r="AW71" i="1"/>
  <c r="CA50" i="1"/>
  <c r="BO33" i="1"/>
  <c r="BU68" i="1"/>
  <c r="BI36" i="1"/>
  <c r="BU63" i="1"/>
  <c r="AW23" i="1"/>
  <c r="CA74" i="1"/>
  <c r="CA66" i="1"/>
  <c r="BU33" i="1"/>
  <c r="BO89" i="1"/>
  <c r="BO17" i="1"/>
  <c r="BO71" i="1"/>
  <c r="AW76" i="1"/>
  <c r="AQ60" i="1"/>
  <c r="BU15" i="1"/>
  <c r="BO70" i="1"/>
  <c r="BC42" i="1"/>
  <c r="AW31" i="1"/>
  <c r="BU26" i="1"/>
  <c r="BO54" i="1"/>
  <c r="AW36" i="1"/>
  <c r="BO44" i="1"/>
  <c r="BU36" i="1"/>
  <c r="BO63" i="1"/>
  <c r="AQ28" i="1"/>
  <c r="BC79" i="1"/>
  <c r="BC39" i="1"/>
  <c r="CA31" i="1"/>
  <c r="BU31" i="1"/>
  <c r="AW84" i="1"/>
  <c r="BO36" i="1"/>
  <c r="BO14" i="1"/>
  <c r="CA71" i="1"/>
  <c r="AW68" i="1"/>
  <c r="BU89" i="1"/>
  <c r="AW81" i="1"/>
  <c r="BC34" i="1"/>
  <c r="BU65" i="1"/>
  <c r="CA47" i="1"/>
  <c r="BC50" i="1"/>
  <c r="BC68" i="1"/>
  <c r="CA63" i="1"/>
  <c r="BU17" i="1"/>
  <c r="CA68" i="1"/>
  <c r="AQ52" i="1"/>
  <c r="BU87" i="1"/>
  <c r="AW39" i="1"/>
  <c r="BO60" i="1"/>
  <c r="CA92" i="1"/>
  <c r="CA20" i="1"/>
  <c r="AW25" i="1"/>
  <c r="AW73" i="1"/>
  <c r="BO38" i="1"/>
  <c r="BO30" i="1"/>
  <c r="BC47" i="1"/>
  <c r="BO76" i="1"/>
  <c r="BO28" i="1"/>
  <c r="AW89" i="1"/>
  <c r="BU39" i="1"/>
  <c r="BO62" i="1"/>
  <c r="BC52" i="1"/>
  <c r="BO68" i="1"/>
  <c r="CA55" i="1"/>
  <c r="AW47" i="1"/>
  <c r="BU79" i="1"/>
  <c r="BC36" i="1"/>
  <c r="AW65" i="1"/>
  <c r="BO41" i="1"/>
  <c r="BI20" i="1"/>
  <c r="BC31" i="1"/>
  <c r="BC44" i="1"/>
  <c r="AW92" i="1"/>
  <c r="CA87" i="1"/>
  <c r="BC63" i="1"/>
  <c r="CA42" i="1"/>
  <c r="BO22" i="1"/>
  <c r="BO52" i="1"/>
  <c r="BO59" i="1"/>
  <c r="BC71" i="1"/>
  <c r="AW79" i="1"/>
  <c r="BU47" i="1"/>
  <c r="CA52" i="1"/>
  <c r="BO67" i="1"/>
  <c r="BU18" i="1"/>
  <c r="BU34" i="1"/>
  <c r="AQ84" i="1"/>
  <c r="CA79" i="1"/>
  <c r="BC55" i="1"/>
  <c r="BU92" i="1"/>
  <c r="AQ36" i="1"/>
  <c r="BC92" i="1"/>
  <c r="BO20" i="1"/>
  <c r="BO46" i="1"/>
  <c r="AW60" i="1"/>
  <c r="AQ68" i="1"/>
  <c r="BU81" i="1"/>
  <c r="BU25" i="1"/>
  <c r="BU71" i="1"/>
  <c r="CA15" i="1"/>
  <c r="BC20" i="1"/>
  <c r="AQ76" i="1"/>
  <c r="BC74" i="1"/>
  <c r="BC84" i="1"/>
  <c r="AW52" i="1"/>
  <c r="AW28" i="1"/>
  <c r="AW33" i="1"/>
  <c r="AQ92" i="1"/>
  <c r="AW20" i="1"/>
  <c r="BO79" i="1"/>
  <c r="CA23" i="1"/>
  <c r="CA26" i="1"/>
  <c r="BU73" i="1"/>
  <c r="BU52" i="1"/>
  <c r="BO91" i="1"/>
  <c r="BC87" i="1"/>
  <c r="BU76" i="1"/>
  <c r="BO92" i="1"/>
  <c r="BU49" i="1"/>
  <c r="BU55" i="1"/>
  <c r="CA84" i="1"/>
  <c r="BU60" i="1"/>
  <c r="CA18" i="1"/>
  <c r="BO84" i="1"/>
  <c r="AW15" i="1"/>
  <c r="BC23" i="1"/>
  <c r="BC18" i="1"/>
  <c r="AW49" i="1"/>
  <c r="AW17" i="1"/>
  <c r="BC15" i="1"/>
  <c r="AW57" i="1"/>
  <c r="BU23" i="1"/>
  <c r="AQ88" i="1"/>
  <c r="BO83" i="1"/>
  <c r="BU20" i="1"/>
  <c r="AW55" i="1"/>
  <c r="J3" i="14" l="1"/>
  <c r="J2" i="14" s="1"/>
  <c r="K4" i="14"/>
  <c r="BU10" i="1"/>
  <c r="CA10" i="1"/>
  <c r="BU7" i="1"/>
  <c r="CA8" i="1"/>
  <c r="BU9" i="1"/>
  <c r="CG13" i="1"/>
  <c r="CG12" i="1"/>
  <c r="CA11" i="1"/>
  <c r="BU8" i="1"/>
  <c r="CA6" i="1"/>
  <c r="CG7" i="1"/>
  <c r="CG6" i="1"/>
  <c r="CG9" i="1"/>
  <c r="CG8" i="1"/>
  <c r="BU6" i="1"/>
  <c r="CG11" i="1"/>
  <c r="CG10" i="1"/>
  <c r="BU11" i="1"/>
  <c r="CA12" i="1"/>
  <c r="AB5" i="1"/>
  <c r="AB1" i="1" s="1"/>
  <c r="AF5" i="1"/>
  <c r="BZ5" i="1" s="1"/>
  <c r="BZ1" i="1" s="1"/>
  <c r="AJ5" i="1"/>
  <c r="AJ1" i="1" s="1"/>
  <c r="F4" i="9"/>
  <c r="E4" i="9"/>
  <c r="A4" i="9"/>
  <c r="F3" i="9"/>
  <c r="E3" i="9"/>
  <c r="A3" i="9"/>
  <c r="F2" i="9"/>
  <c r="E2" i="9"/>
  <c r="A2" i="9"/>
  <c r="F1" i="9"/>
  <c r="E1" i="9"/>
  <c r="C1" i="8"/>
  <c r="D1" i="8"/>
  <c r="E1" i="8"/>
  <c r="F1" i="8"/>
  <c r="D2" i="8"/>
  <c r="E2" i="8"/>
  <c r="F2" i="8"/>
  <c r="F10" i="8" s="1"/>
  <c r="D3" i="8"/>
  <c r="E3" i="8"/>
  <c r="F3" i="8"/>
  <c r="D4" i="8"/>
  <c r="E4" i="8"/>
  <c r="F4" i="8"/>
  <c r="D10" i="8" l="1"/>
  <c r="E10" i="8"/>
  <c r="L4" i="14"/>
  <c r="K3" i="14"/>
  <c r="K2" i="14" s="1"/>
  <c r="F8" i="4"/>
  <c r="G26" i="13"/>
  <c r="CB5" i="1"/>
  <c r="CB1" i="1" s="1"/>
  <c r="BW5" i="1"/>
  <c r="BW1" i="1" s="1"/>
  <c r="BX5" i="1"/>
  <c r="BX1" i="1" s="1"/>
  <c r="CF5" i="1"/>
  <c r="CF1" i="1" s="1"/>
  <c r="CD5" i="1"/>
  <c r="CD1" i="1" s="1"/>
  <c r="BY5" i="1"/>
  <c r="BY1" i="1" s="1"/>
  <c r="BP5" i="1"/>
  <c r="BP1" i="1" s="1"/>
  <c r="BT5" i="1"/>
  <c r="BT1" i="1" s="1"/>
  <c r="BS5" i="1"/>
  <c r="BS1" i="1" s="1"/>
  <c r="BQ5" i="1"/>
  <c r="BQ1" i="1" s="1"/>
  <c r="BR5" i="1"/>
  <c r="BR1" i="1" s="1"/>
  <c r="BV5" i="1"/>
  <c r="BV1" i="1" s="1"/>
  <c r="AF1" i="1"/>
  <c r="CC5" i="1"/>
  <c r="CC1" i="1" s="1"/>
  <c r="CE5" i="1"/>
  <c r="CE1" i="1" s="1"/>
  <c r="E10" i="9"/>
  <c r="F10" i="9"/>
  <c r="G4" i="9"/>
  <c r="G3" i="9"/>
  <c r="G2" i="9"/>
  <c r="M4" i="14" l="1"/>
  <c r="L3" i="14"/>
  <c r="L2" i="14" s="1"/>
  <c r="D9" i="4"/>
  <c r="E30" i="13"/>
  <c r="F9" i="4"/>
  <c r="G30" i="13"/>
  <c r="D8" i="4"/>
  <c r="E26" i="13"/>
  <c r="C8" i="4"/>
  <c r="D26" i="13"/>
  <c r="E8" i="4"/>
  <c r="F26" i="13"/>
  <c r="B9" i="4"/>
  <c r="C30" i="13"/>
  <c r="C9" i="4"/>
  <c r="D30" i="13"/>
  <c r="F26" i="11"/>
  <c r="G29" i="13"/>
  <c r="F29" i="11" s="1"/>
  <c r="E9" i="4"/>
  <c r="F30" i="13"/>
  <c r="BU5" i="1"/>
  <c r="CA5" i="1"/>
  <c r="CG5" i="1"/>
  <c r="G10" i="9"/>
  <c r="M3" i="14" l="1"/>
  <c r="M2" i="14" s="1"/>
  <c r="G9" i="4"/>
  <c r="F29" i="13"/>
  <c r="E29" i="11" s="1"/>
  <c r="E26" i="11"/>
  <c r="B8" i="4"/>
  <c r="G8" i="4" s="1"/>
  <c r="C26" i="13"/>
  <c r="H26" i="13" s="1"/>
  <c r="C33" i="13"/>
  <c r="B30" i="11"/>
  <c r="H30" i="13"/>
  <c r="F30" i="11"/>
  <c r="G33" i="13"/>
  <c r="F33" i="11" s="1"/>
  <c r="F33" i="13"/>
  <c r="E33" i="11" s="1"/>
  <c r="E30" i="11"/>
  <c r="E33" i="13"/>
  <c r="D33" i="11" s="1"/>
  <c r="D30" i="11"/>
  <c r="C26" i="11"/>
  <c r="D29" i="13"/>
  <c r="C29" i="11" s="1"/>
  <c r="D33" i="13"/>
  <c r="C33" i="11" s="1"/>
  <c r="C30" i="11"/>
  <c r="D26" i="11"/>
  <c r="E29" i="13"/>
  <c r="D29" i="11" s="1"/>
  <c r="C2" i="8"/>
  <c r="C3" i="8"/>
  <c r="G3" i="8" s="1"/>
  <c r="C4" i="8"/>
  <c r="G4" i="8" s="1"/>
  <c r="A3" i="8"/>
  <c r="A4" i="8"/>
  <c r="A2" i="8"/>
  <c r="C10" i="8" l="1"/>
  <c r="G2" i="8"/>
  <c r="G10" i="8" s="1"/>
  <c r="N3" i="14"/>
  <c r="N2" i="14" s="1"/>
  <c r="O4" i="14"/>
  <c r="G30" i="11"/>
  <c r="B33" i="11"/>
  <c r="G33" i="11" s="1"/>
  <c r="H33" i="13"/>
  <c r="B26" i="11"/>
  <c r="G26" i="11" s="1"/>
  <c r="C29" i="13"/>
  <c r="O3" i="14" l="1"/>
  <c r="O2" i="14" s="1"/>
  <c r="P4" i="14"/>
  <c r="B29" i="11"/>
  <c r="G29" i="11" s="1"/>
  <c r="H29" i="13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" i="5"/>
  <c r="E1" i="6"/>
  <c r="F1" i="5"/>
  <c r="E1" i="5"/>
  <c r="P3" i="14" l="1"/>
  <c r="P2" i="14" s="1"/>
  <c r="Q4" i="14"/>
  <c r="G1" i="5"/>
  <c r="BJ2" i="1"/>
  <c r="BJ4" i="1"/>
  <c r="BK4" i="1" s="1"/>
  <c r="BD2" i="1"/>
  <c r="BD4" i="1"/>
  <c r="AX2" i="1"/>
  <c r="AX4" i="1"/>
  <c r="AR2" i="1"/>
  <c r="AR4" i="1"/>
  <c r="AL2" i="1"/>
  <c r="AL4" i="1"/>
  <c r="AM4" i="1" l="1"/>
  <c r="B1" i="11"/>
  <c r="C1" i="13"/>
  <c r="Q3" i="14"/>
  <c r="Q2" i="14" s="1"/>
  <c r="R4" i="14"/>
  <c r="A3" i="4"/>
  <c r="A6" i="13"/>
  <c r="A4" i="4"/>
  <c r="A10" i="13"/>
  <c r="A5" i="4"/>
  <c r="A14" i="13"/>
  <c r="A6" i="4"/>
  <c r="A18" i="13"/>
  <c r="A2" i="4"/>
  <c r="A2" i="13"/>
  <c r="B1" i="4"/>
  <c r="C1" i="4"/>
  <c r="BL4" i="1"/>
  <c r="BE4" i="1"/>
  <c r="AY4" i="1"/>
  <c r="AS4" i="1"/>
  <c r="G5" i="1"/>
  <c r="W5" i="1"/>
  <c r="S5" i="1"/>
  <c r="O5" i="1"/>
  <c r="K5" i="1"/>
  <c r="AN4" i="1" l="1"/>
  <c r="D1" i="13"/>
  <c r="C1" i="11"/>
  <c r="R3" i="14"/>
  <c r="R2" i="14" s="1"/>
  <c r="S4" i="14"/>
  <c r="A9" i="13"/>
  <c r="A9" i="11" s="1"/>
  <c r="A6" i="11"/>
  <c r="A13" i="13"/>
  <c r="A13" i="11" s="1"/>
  <c r="A10" i="11"/>
  <c r="A17" i="13"/>
  <c r="A17" i="11" s="1"/>
  <c r="A14" i="11"/>
  <c r="A21" i="13"/>
  <c r="A21" i="11" s="1"/>
  <c r="A18" i="11"/>
  <c r="A5" i="13"/>
  <c r="A5" i="11" s="1"/>
  <c r="A2" i="11"/>
  <c r="S7" i="2"/>
  <c r="S5" i="2"/>
  <c r="S8" i="2"/>
  <c r="S9" i="2"/>
  <c r="S6" i="2"/>
  <c r="C6" i="2"/>
  <c r="C7" i="2"/>
  <c r="C5" i="2"/>
  <c r="C8" i="2"/>
  <c r="C9" i="2"/>
  <c r="G6" i="2"/>
  <c r="G7" i="2"/>
  <c r="G5" i="2"/>
  <c r="L45" i="1" s="1"/>
  <c r="AR45" i="1" s="1"/>
  <c r="G8" i="2"/>
  <c r="G9" i="2"/>
  <c r="K6" i="2"/>
  <c r="K7" i="2"/>
  <c r="K5" i="2"/>
  <c r="K8" i="2"/>
  <c r="K9" i="2"/>
  <c r="O6" i="2"/>
  <c r="O7" i="2"/>
  <c r="O5" i="2"/>
  <c r="O8" i="2"/>
  <c r="O9" i="2"/>
  <c r="BM4" i="1"/>
  <c r="BF4" i="1"/>
  <c r="AZ4" i="1"/>
  <c r="AT4" i="1"/>
  <c r="H44" i="1" l="1"/>
  <c r="AL44" i="1" s="1"/>
  <c r="H7" i="1"/>
  <c r="AT45" i="1"/>
  <c r="AS45" i="1"/>
  <c r="AO4" i="1"/>
  <c r="D1" i="11"/>
  <c r="E1" i="13"/>
  <c r="D1" i="4"/>
  <c r="T4" i="14"/>
  <c r="S3" i="14"/>
  <c r="S2" i="14" s="1"/>
  <c r="L5" i="1"/>
  <c r="H5" i="1"/>
  <c r="T5" i="1"/>
  <c r="P5" i="1"/>
  <c r="X5" i="1"/>
  <c r="BL5" i="1" s="1"/>
  <c r="BM5" i="1"/>
  <c r="BN5" i="1"/>
  <c r="BJ5" i="1"/>
  <c r="BN4" i="1"/>
  <c r="BG4" i="1"/>
  <c r="BA4" i="1"/>
  <c r="AU4" i="1"/>
  <c r="AU45" i="1" s="1"/>
  <c r="AO44" i="1" l="1"/>
  <c r="AM44" i="1"/>
  <c r="AN44" i="1"/>
  <c r="AP4" i="1"/>
  <c r="AP44" i="1" s="1"/>
  <c r="E1" i="11"/>
  <c r="F1" i="13"/>
  <c r="E1" i="4"/>
  <c r="U4" i="14"/>
  <c r="T3" i="14"/>
  <c r="T2" i="14" s="1"/>
  <c r="C7" i="4"/>
  <c r="D22" i="13"/>
  <c r="D7" i="4"/>
  <c r="E22" i="13"/>
  <c r="B7" i="4"/>
  <c r="C22" i="13"/>
  <c r="F7" i="4"/>
  <c r="G22" i="13"/>
  <c r="E7" i="4"/>
  <c r="F22" i="13"/>
  <c r="BK5" i="1"/>
  <c r="BK7" i="1"/>
  <c r="BJ7" i="1"/>
  <c r="BL7" i="1"/>
  <c r="BM7" i="1"/>
  <c r="BN7" i="1"/>
  <c r="BA8" i="1"/>
  <c r="AY8" i="1"/>
  <c r="AX8" i="1"/>
  <c r="BB8" i="1"/>
  <c r="AZ8" i="1"/>
  <c r="BG7" i="1"/>
  <c r="BH7" i="1"/>
  <c r="BD7" i="1"/>
  <c r="BE7" i="1"/>
  <c r="BF7" i="1"/>
  <c r="BL9" i="1"/>
  <c r="BK9" i="1"/>
  <c r="BN9" i="1"/>
  <c r="BJ9" i="1"/>
  <c r="BM9" i="1"/>
  <c r="BB10" i="1"/>
  <c r="BA10" i="1"/>
  <c r="AZ10" i="1"/>
  <c r="AY10" i="1"/>
  <c r="AX10" i="1"/>
  <c r="BF12" i="1"/>
  <c r="BG12" i="1"/>
  <c r="BD12" i="1"/>
  <c r="BE12" i="1"/>
  <c r="BH12" i="1"/>
  <c r="AO9" i="1"/>
  <c r="AP9" i="1"/>
  <c r="AM9" i="1"/>
  <c r="AL9" i="1"/>
  <c r="AN9" i="1"/>
  <c r="AR11" i="1"/>
  <c r="AS11" i="1"/>
  <c r="AT11" i="1"/>
  <c r="AU11" i="1"/>
  <c r="AV11" i="1"/>
  <c r="BM8" i="1"/>
  <c r="BL8" i="1"/>
  <c r="BK8" i="1"/>
  <c r="BJ8" i="1"/>
  <c r="BN8" i="1"/>
  <c r="BA7" i="1"/>
  <c r="BB7" i="1"/>
  <c r="AX7" i="1"/>
  <c r="AY7" i="1"/>
  <c r="AZ7" i="1"/>
  <c r="BG11" i="1"/>
  <c r="BD11" i="1"/>
  <c r="BE11" i="1"/>
  <c r="BF11" i="1"/>
  <c r="BH11" i="1"/>
  <c r="AN13" i="1"/>
  <c r="AL13" i="1"/>
  <c r="AM13" i="1"/>
  <c r="AP13" i="1"/>
  <c r="AO13" i="1"/>
  <c r="AR8" i="1"/>
  <c r="AT8" i="1"/>
  <c r="AU8" i="1"/>
  <c r="AV8" i="1"/>
  <c r="AS8" i="1"/>
  <c r="BM12" i="1"/>
  <c r="BK12" i="1"/>
  <c r="BJ12" i="1"/>
  <c r="BN12" i="1"/>
  <c r="BL12" i="1"/>
  <c r="BA11" i="1"/>
  <c r="BB11" i="1"/>
  <c r="AX11" i="1"/>
  <c r="AY11" i="1"/>
  <c r="AZ11" i="1"/>
  <c r="BF9" i="1"/>
  <c r="BD9" i="1"/>
  <c r="BE9" i="1"/>
  <c r="BG9" i="1"/>
  <c r="BH9" i="1"/>
  <c r="AM10" i="1"/>
  <c r="AN10" i="1"/>
  <c r="AO10" i="1"/>
  <c r="AP10" i="1"/>
  <c r="AL10" i="1"/>
  <c r="AU13" i="1"/>
  <c r="AS13" i="1"/>
  <c r="AV13" i="1"/>
  <c r="AR13" i="1"/>
  <c r="AT13" i="1"/>
  <c r="BK10" i="1"/>
  <c r="BM10" i="1"/>
  <c r="BN10" i="1"/>
  <c r="BJ10" i="1"/>
  <c r="BL10" i="1"/>
  <c r="AZ9" i="1"/>
  <c r="BA9" i="1"/>
  <c r="BB9" i="1"/>
  <c r="AX9" i="1"/>
  <c r="AY9" i="1"/>
  <c r="BE10" i="1"/>
  <c r="BG10" i="1"/>
  <c r="BD10" i="1"/>
  <c r="BH10" i="1"/>
  <c r="BF10" i="1"/>
  <c r="AL6" i="1"/>
  <c r="AO6" i="1"/>
  <c r="AM6" i="1"/>
  <c r="AP6" i="1"/>
  <c r="AN6" i="1"/>
  <c r="AT9" i="1"/>
  <c r="AU9" i="1"/>
  <c r="AV9" i="1"/>
  <c r="AS9" i="1"/>
  <c r="AR9" i="1"/>
  <c r="BM13" i="1"/>
  <c r="BL13" i="1"/>
  <c r="BK13" i="1"/>
  <c r="BJ13" i="1"/>
  <c r="BN13" i="1"/>
  <c r="BA13" i="1"/>
  <c r="BB13" i="1"/>
  <c r="AZ13" i="1"/>
  <c r="AY13" i="1"/>
  <c r="AX13" i="1"/>
  <c r="BF6" i="1"/>
  <c r="BG6" i="1"/>
  <c r="BH6" i="1"/>
  <c r="BD6" i="1"/>
  <c r="BE6" i="1"/>
  <c r="AM11" i="1"/>
  <c r="AN11" i="1"/>
  <c r="AO11" i="1"/>
  <c r="AP11" i="1"/>
  <c r="AL11" i="1"/>
  <c r="AR6" i="1"/>
  <c r="AU6" i="1"/>
  <c r="AV6" i="1"/>
  <c r="AT6" i="1"/>
  <c r="AS6" i="1"/>
  <c r="BM6" i="1"/>
  <c r="BN6" i="1"/>
  <c r="BJ6" i="1"/>
  <c r="BL6" i="1"/>
  <c r="BK6" i="1"/>
  <c r="BA6" i="1"/>
  <c r="AX6" i="1"/>
  <c r="AY6" i="1"/>
  <c r="AZ6" i="1"/>
  <c r="BB6" i="1"/>
  <c r="BD8" i="1"/>
  <c r="BE8" i="1"/>
  <c r="BF8" i="1"/>
  <c r="BG8" i="1"/>
  <c r="BH8" i="1"/>
  <c r="AN12" i="1"/>
  <c r="AO12" i="1"/>
  <c r="AM12" i="1"/>
  <c r="AP12" i="1"/>
  <c r="AL12" i="1"/>
  <c r="AV10" i="1"/>
  <c r="AR10" i="1"/>
  <c r="AT10" i="1"/>
  <c r="AS10" i="1"/>
  <c r="AU10" i="1"/>
  <c r="BL11" i="1"/>
  <c r="BK11" i="1"/>
  <c r="BN11" i="1"/>
  <c r="BM11" i="1"/>
  <c r="BJ11" i="1"/>
  <c r="AY12" i="1"/>
  <c r="BA12" i="1"/>
  <c r="AZ12" i="1"/>
  <c r="AX12" i="1"/>
  <c r="BB12" i="1"/>
  <c r="AM7" i="1"/>
  <c r="AN7" i="1"/>
  <c r="AO7" i="1"/>
  <c r="AP7" i="1"/>
  <c r="AL7" i="1"/>
  <c r="AV12" i="1"/>
  <c r="AT12" i="1"/>
  <c r="AU12" i="1"/>
  <c r="AS12" i="1"/>
  <c r="AR12" i="1"/>
  <c r="BE13" i="1"/>
  <c r="BF13" i="1"/>
  <c r="BH13" i="1"/>
  <c r="BG13" i="1"/>
  <c r="BD13" i="1"/>
  <c r="AT7" i="1"/>
  <c r="AU7" i="1"/>
  <c r="AV7" i="1"/>
  <c r="AS7" i="1"/>
  <c r="AR7" i="1"/>
  <c r="AN8" i="1"/>
  <c r="AM8" i="1"/>
  <c r="AO8" i="1"/>
  <c r="AL8" i="1"/>
  <c r="AP8" i="1"/>
  <c r="BE5" i="1"/>
  <c r="AZ5" i="1"/>
  <c r="AU5" i="1"/>
  <c r="AP5" i="1"/>
  <c r="AL5" i="1"/>
  <c r="BG5" i="1"/>
  <c r="BB5" i="1"/>
  <c r="AX5" i="1"/>
  <c r="AS5" i="1"/>
  <c r="AN5" i="1"/>
  <c r="BD5" i="1"/>
  <c r="AT5" i="1"/>
  <c r="AT1" i="1" s="1"/>
  <c r="AR5" i="1"/>
  <c r="BH5" i="1"/>
  <c r="AY5" i="1"/>
  <c r="AO5" i="1"/>
  <c r="BF5" i="1"/>
  <c r="AV5" i="1"/>
  <c r="AV1" i="1" s="1"/>
  <c r="AM5" i="1"/>
  <c r="BA5" i="1"/>
  <c r="BA1" i="1" s="1"/>
  <c r="BH4" i="1"/>
  <c r="BB4" i="1"/>
  <c r="AV4" i="1"/>
  <c r="AV45" i="1" s="1"/>
  <c r="AW45" i="1" s="1"/>
  <c r="AU1" i="1" l="1"/>
  <c r="BL1" i="1"/>
  <c r="AS1" i="1"/>
  <c r="AZ1" i="1"/>
  <c r="BF1" i="1"/>
  <c r="BE1" i="1"/>
  <c r="AY1" i="1"/>
  <c r="BB1" i="1"/>
  <c r="BJ1" i="1"/>
  <c r="AM1" i="1"/>
  <c r="BD1" i="1"/>
  <c r="BH1" i="1"/>
  <c r="BN1" i="1"/>
  <c r="AR1" i="1"/>
  <c r="BM1" i="1"/>
  <c r="AQ44" i="1"/>
  <c r="AO1" i="1"/>
  <c r="AX1" i="1"/>
  <c r="BO5" i="1"/>
  <c r="BK1" i="1"/>
  <c r="BG1" i="1"/>
  <c r="AN1" i="1"/>
  <c r="AL1" i="1"/>
  <c r="AP1" i="1"/>
  <c r="G7" i="4"/>
  <c r="F1" i="4"/>
  <c r="G1" i="13"/>
  <c r="F1" i="11"/>
  <c r="V4" i="14"/>
  <c r="U3" i="14"/>
  <c r="U2" i="14" s="1"/>
  <c r="B22" i="11"/>
  <c r="C25" i="13"/>
  <c r="H22" i="13"/>
  <c r="D22" i="11"/>
  <c r="E25" i="13"/>
  <c r="D25" i="11" s="1"/>
  <c r="F22" i="11"/>
  <c r="G25" i="13"/>
  <c r="F25" i="11" s="1"/>
  <c r="E22" i="11"/>
  <c r="F25" i="13"/>
  <c r="E25" i="11" s="1"/>
  <c r="D25" i="13"/>
  <c r="C25" i="11" s="1"/>
  <c r="C22" i="11"/>
  <c r="BI10" i="1"/>
  <c r="BI7" i="1"/>
  <c r="AQ7" i="1"/>
  <c r="BO12" i="1"/>
  <c r="BI11" i="1"/>
  <c r="BO8" i="1"/>
  <c r="AW11" i="1"/>
  <c r="BI12" i="1"/>
  <c r="AW7" i="1"/>
  <c r="AW9" i="1"/>
  <c r="AQ8" i="1"/>
  <c r="BI13" i="1"/>
  <c r="BC13" i="1"/>
  <c r="AQ10" i="1"/>
  <c r="BI9" i="1"/>
  <c r="AW8" i="1"/>
  <c r="BC9" i="1"/>
  <c r="BO9" i="1"/>
  <c r="BO11" i="1"/>
  <c r="AW10" i="1"/>
  <c r="AQ6" i="1"/>
  <c r="AQ9" i="1"/>
  <c r="BC6" i="1"/>
  <c r="AW12" i="1"/>
  <c r="BI6" i="1"/>
  <c r="AW13" i="1"/>
  <c r="BC11" i="1"/>
  <c r="AQ13" i="1"/>
  <c r="BC10" i="1"/>
  <c r="BO7" i="1"/>
  <c r="AQ12" i="1"/>
  <c r="AW6" i="1"/>
  <c r="BC7" i="1"/>
  <c r="BC12" i="1"/>
  <c r="BI8" i="1"/>
  <c r="BO6" i="1"/>
  <c r="AQ11" i="1"/>
  <c r="BO13" i="1"/>
  <c r="BC8" i="1"/>
  <c r="BO10" i="1"/>
  <c r="BI5" i="1"/>
  <c r="AW5" i="1"/>
  <c r="AQ5" i="1"/>
  <c r="BC5" i="1"/>
  <c r="T1" i="1"/>
  <c r="H1" i="1"/>
  <c r="P1" i="1"/>
  <c r="L1" i="1"/>
  <c r="X1" i="1"/>
  <c r="V3" i="14" l="1"/>
  <c r="V2" i="14" s="1"/>
  <c r="W4" i="14"/>
  <c r="F6" i="4"/>
  <c r="G18" i="13"/>
  <c r="C6" i="4"/>
  <c r="D18" i="13"/>
  <c r="D4" i="4"/>
  <c r="E10" i="13"/>
  <c r="E4" i="4"/>
  <c r="F10" i="13"/>
  <c r="E6" i="4"/>
  <c r="F18" i="13"/>
  <c r="D3" i="4"/>
  <c r="E6" i="13"/>
  <c r="E5" i="4"/>
  <c r="F14" i="13"/>
  <c r="B25" i="11"/>
  <c r="G25" i="11" s="1"/>
  <c r="H25" i="13"/>
  <c r="D6" i="4"/>
  <c r="E18" i="13"/>
  <c r="B6" i="4"/>
  <c r="C18" i="13"/>
  <c r="G22" i="11"/>
  <c r="G6" i="4" l="1"/>
  <c r="W3" i="14"/>
  <c r="W2" i="14" s="1"/>
  <c r="X4" i="14"/>
  <c r="F5" i="4"/>
  <c r="G14" i="13"/>
  <c r="E14" i="11"/>
  <c r="F17" i="13"/>
  <c r="E17" i="11" s="1"/>
  <c r="E13" i="13"/>
  <c r="D13" i="11" s="1"/>
  <c r="D10" i="11"/>
  <c r="E3" i="4"/>
  <c r="F6" i="13"/>
  <c r="B5" i="4"/>
  <c r="C14" i="13"/>
  <c r="B3" i="4"/>
  <c r="C6" i="13"/>
  <c r="D5" i="4"/>
  <c r="E14" i="13"/>
  <c r="B18" i="11"/>
  <c r="C21" i="13"/>
  <c r="D6" i="11"/>
  <c r="E9" i="13"/>
  <c r="D9" i="11" s="1"/>
  <c r="H18" i="13"/>
  <c r="C18" i="11"/>
  <c r="D21" i="13"/>
  <c r="C21" i="11" s="1"/>
  <c r="F4" i="4"/>
  <c r="G10" i="13"/>
  <c r="F13" i="13"/>
  <c r="E13" i="11" s="1"/>
  <c r="E10" i="11"/>
  <c r="C5" i="4"/>
  <c r="D14" i="13"/>
  <c r="C3" i="4"/>
  <c r="D6" i="13"/>
  <c r="C4" i="4"/>
  <c r="D10" i="13"/>
  <c r="D18" i="11"/>
  <c r="E21" i="13"/>
  <c r="D21" i="11" s="1"/>
  <c r="F21" i="13"/>
  <c r="E21" i="11" s="1"/>
  <c r="E18" i="11"/>
  <c r="F18" i="11"/>
  <c r="G21" i="13"/>
  <c r="F21" i="11" s="1"/>
  <c r="F3" i="4"/>
  <c r="G6" i="13"/>
  <c r="B4" i="4"/>
  <c r="C10" i="13"/>
  <c r="G5" i="4" l="1"/>
  <c r="G4" i="4"/>
  <c r="G3" i="4"/>
  <c r="X3" i="14"/>
  <c r="X2" i="14" s="1"/>
  <c r="Y4" i="14"/>
  <c r="E2" i="4"/>
  <c r="E10" i="4" s="1"/>
  <c r="F2" i="13"/>
  <c r="C6" i="11"/>
  <c r="D9" i="13"/>
  <c r="C9" i="11" s="1"/>
  <c r="D2" i="4"/>
  <c r="D10" i="4" s="1"/>
  <c r="E2" i="13"/>
  <c r="B21" i="11"/>
  <c r="G21" i="11" s="1"/>
  <c r="H21" i="13"/>
  <c r="E6" i="11"/>
  <c r="F9" i="13"/>
  <c r="E9" i="11" s="1"/>
  <c r="F2" i="4"/>
  <c r="F10" i="4" s="1"/>
  <c r="G2" i="13"/>
  <c r="F6" i="11"/>
  <c r="G9" i="13"/>
  <c r="F9" i="11" s="1"/>
  <c r="H10" i="13"/>
  <c r="C10" i="11"/>
  <c r="D13" i="13"/>
  <c r="C13" i="11" s="1"/>
  <c r="F10" i="11"/>
  <c r="G13" i="13"/>
  <c r="F13" i="11" s="1"/>
  <c r="G18" i="11"/>
  <c r="D14" i="11"/>
  <c r="E17" i="13"/>
  <c r="D17" i="11" s="1"/>
  <c r="C2" i="4"/>
  <c r="C10" i="4" s="1"/>
  <c r="D2" i="13"/>
  <c r="B6" i="11"/>
  <c r="C9" i="13"/>
  <c r="H6" i="13"/>
  <c r="C14" i="11"/>
  <c r="D17" i="13"/>
  <c r="C17" i="11" s="1"/>
  <c r="B14" i="11"/>
  <c r="H14" i="13"/>
  <c r="C17" i="13"/>
  <c r="F14" i="11"/>
  <c r="G17" i="13"/>
  <c r="F17" i="11" s="1"/>
  <c r="B2" i="4"/>
  <c r="B10" i="4" s="1"/>
  <c r="C2" i="13"/>
  <c r="B10" i="11"/>
  <c r="C13" i="13"/>
  <c r="Y3" i="14" l="1"/>
  <c r="Y2" i="14" s="1"/>
  <c r="Z4" i="14"/>
  <c r="G6" i="11"/>
  <c r="G10" i="4"/>
  <c r="G14" i="11"/>
  <c r="H2" i="13"/>
  <c r="D2" i="11"/>
  <c r="E5" i="13"/>
  <c r="E34" i="13"/>
  <c r="D34" i="11" s="1"/>
  <c r="B17" i="11"/>
  <c r="G17" i="11" s="1"/>
  <c r="H17" i="13"/>
  <c r="D34" i="13"/>
  <c r="C34" i="11" s="1"/>
  <c r="C2" i="11"/>
  <c r="D5" i="13"/>
  <c r="B13" i="11"/>
  <c r="G13" i="11" s="1"/>
  <c r="H13" i="13"/>
  <c r="G10" i="11"/>
  <c r="G2" i="4"/>
  <c r="B2" i="11"/>
  <c r="C34" i="13"/>
  <c r="B34" i="11" s="1"/>
  <c r="C5" i="13"/>
  <c r="C37" i="13" s="1"/>
  <c r="F2" i="11"/>
  <c r="G5" i="13"/>
  <c r="G34" i="13"/>
  <c r="F34" i="11" s="1"/>
  <c r="B9" i="11"/>
  <c r="G9" i="11" s="1"/>
  <c r="H9" i="13"/>
  <c r="E2" i="11"/>
  <c r="F5" i="13"/>
  <c r="F34" i="13"/>
  <c r="E5" i="11" l="1"/>
  <c r="F37" i="13"/>
  <c r="E37" i="11" s="1"/>
  <c r="F5" i="11"/>
  <c r="G37" i="13"/>
  <c r="F37" i="11" s="1"/>
  <c r="D5" i="11"/>
  <c r="E37" i="13"/>
  <c r="D37" i="11" s="1"/>
  <c r="C5" i="11"/>
  <c r="D37" i="13"/>
  <c r="Z3" i="14"/>
  <c r="Z2" i="14" s="1"/>
  <c r="AA4" i="14"/>
  <c r="G2" i="11"/>
  <c r="B37" i="11"/>
  <c r="H34" i="13"/>
  <c r="E34" i="11"/>
  <c r="G34" i="11" s="1"/>
  <c r="H5" i="13"/>
  <c r="B5" i="11"/>
  <c r="H37" i="13" l="1"/>
  <c r="G5" i="11"/>
  <c r="C37" i="11"/>
  <c r="G37" i="11" s="1"/>
  <c r="AB4" i="14"/>
  <c r="AA3" i="14"/>
  <c r="AA2" i="14" s="1"/>
  <c r="AC4" i="14" l="1"/>
  <c r="AB3" i="14"/>
  <c r="AB2" i="14" s="1"/>
  <c r="AD4" i="14" l="1"/>
  <c r="AC3" i="14"/>
  <c r="AC2" i="14" s="1"/>
  <c r="AD3" i="14" l="1"/>
  <c r="AD2" i="14" s="1"/>
  <c r="AE4" i="14"/>
  <c r="AE3" i="14" l="1"/>
  <c r="AE2" i="14" s="1"/>
  <c r="AF4" i="14"/>
  <c r="AF3" i="14" l="1"/>
  <c r="AF2" i="14" s="1"/>
  <c r="AG4" i="14"/>
  <c r="AG3" i="14" l="1"/>
  <c r="AG2" i="14" s="1"/>
  <c r="AH4" i="14"/>
  <c r="AH3" i="14" l="1"/>
  <c r="AH2" i="14" s="1"/>
  <c r="AI4" i="14"/>
  <c r="AJ4" i="14" l="1"/>
  <c r="AI3" i="14"/>
  <c r="AI2" i="14" s="1"/>
  <c r="AK4" i="14" l="1"/>
  <c r="AJ3" i="14"/>
  <c r="AJ2" i="14" s="1"/>
  <c r="AL4" i="14" l="1"/>
  <c r="AK3" i="14"/>
  <c r="AK2" i="14" s="1"/>
  <c r="AL3" i="14" l="1"/>
  <c r="AL2" i="14" s="1"/>
  <c r="AM4" i="14"/>
  <c r="AM3" i="14" l="1"/>
  <c r="AM2" i="14" s="1"/>
  <c r="AN4" i="14"/>
  <c r="AN3" i="14" l="1"/>
  <c r="AN2" i="14" s="1"/>
  <c r="AO4" i="14"/>
  <c r="AO3" i="14" l="1"/>
  <c r="AO2" i="14" s="1"/>
  <c r="AP4" i="14"/>
  <c r="AP3" i="14" l="1"/>
  <c r="AP2" i="14" s="1"/>
  <c r="AQ4" i="14"/>
  <c r="AR4" i="14" l="1"/>
  <c r="AQ3" i="14"/>
  <c r="AQ2" i="14" s="1"/>
  <c r="AS4" i="14" l="1"/>
  <c r="AR3" i="14"/>
  <c r="AR2" i="14" s="1"/>
  <c r="AT4" i="14" l="1"/>
  <c r="AS3" i="14"/>
  <c r="AS2" i="14" s="1"/>
  <c r="AT3" i="14" l="1"/>
  <c r="AT2" i="14" s="1"/>
  <c r="AU4" i="14"/>
  <c r="AU3" i="14" l="1"/>
  <c r="AU2" i="14" s="1"/>
  <c r="AV4" i="14"/>
  <c r="AV3" i="14" l="1"/>
  <c r="AV2" i="14" s="1"/>
  <c r="AW4" i="14"/>
  <c r="AW3" i="14" l="1"/>
  <c r="AW2" i="14" s="1"/>
  <c r="AX4" i="14"/>
  <c r="AX3" i="14" l="1"/>
  <c r="AX2" i="14" s="1"/>
  <c r="AY4" i="14"/>
  <c r="AZ4" i="14" l="1"/>
  <c r="AY3" i="14"/>
  <c r="AY2" i="14" s="1"/>
  <c r="BA4" i="14" l="1"/>
  <c r="AZ3" i="14"/>
  <c r="AZ2" i="14" s="1"/>
  <c r="BB4" i="14" l="1"/>
  <c r="BA3" i="14"/>
  <c r="BA2" i="14" s="1"/>
  <c r="BB3" i="14" l="1"/>
  <c r="BB2" i="14" s="1"/>
  <c r="BC4" i="14"/>
  <c r="BC3" i="14" l="1"/>
  <c r="BC2" i="14" s="1"/>
  <c r="BD4" i="14"/>
  <c r="BD3" i="14" l="1"/>
  <c r="BD2" i="14" s="1"/>
</calcChain>
</file>

<file path=xl/comments1.xml><?xml version="1.0" encoding="utf-8"?>
<comments xmlns="http://schemas.openxmlformats.org/spreadsheetml/2006/main">
  <authors>
    <author>Sommerhäuser, Lars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K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O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S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W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AA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</rPr>
          <t>ESSC = Employer's Social Security Contribution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K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S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W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AA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AE4" authorId="0" shapeId="0">
      <text>
        <r>
          <rPr>
            <b/>
            <sz val="9"/>
            <color indexed="81"/>
            <rFont val="Segoe UI"/>
            <family val="2"/>
          </rPr>
          <t>AGS = Annual Gross Salary
ESSC = Employer's Social Security Contribution</t>
        </r>
      </text>
    </comment>
    <comment ref="AJ4" authorId="0" shapeId="0">
      <text>
        <r>
          <rPr>
            <b/>
            <sz val="9"/>
            <color indexed="81"/>
            <rFont val="Segoe UI"/>
            <family val="2"/>
          </rPr>
          <t>AGS = Annual Gross Salary without ESSC</t>
        </r>
      </text>
    </comment>
  </commentList>
</comments>
</file>

<file path=xl/sharedStrings.xml><?xml version="1.0" encoding="utf-8"?>
<sst xmlns="http://schemas.openxmlformats.org/spreadsheetml/2006/main" count="292" uniqueCount="109">
  <si>
    <t>Start</t>
  </si>
  <si>
    <t>End</t>
  </si>
  <si>
    <t>Partner 1</t>
  </si>
  <si>
    <t>Partner 2</t>
  </si>
  <si>
    <t>Partner 4</t>
  </si>
  <si>
    <t>Post-Doc</t>
  </si>
  <si>
    <t>PhD Student</t>
  </si>
  <si>
    <t>Work Package</t>
  </si>
  <si>
    <t>Months</t>
  </si>
  <si>
    <t>Salary (AGS)</t>
  </si>
  <si>
    <t>Name of the Project</t>
  </si>
  <si>
    <t>Category</t>
  </si>
  <si>
    <t>Leader</t>
  </si>
  <si>
    <t>P3 Person</t>
  </si>
  <si>
    <t>P3 %</t>
  </si>
  <si>
    <t>P3 CHF</t>
  </si>
  <si>
    <t>ETH Institution</t>
  </si>
  <si>
    <t>Empa</t>
  </si>
  <si>
    <t>EPFL</t>
  </si>
  <si>
    <t>ETHZ</t>
  </si>
  <si>
    <t>PSI</t>
  </si>
  <si>
    <t>Institution</t>
  </si>
  <si>
    <t>select</t>
  </si>
  <si>
    <t>AGS+ESSC</t>
  </si>
  <si>
    <t xml:space="preserve"> Total </t>
  </si>
  <si>
    <t>Zeilenbeschriftungen</t>
  </si>
  <si>
    <t>Gesamtergebnis</t>
  </si>
  <si>
    <t>(Leer)</t>
  </si>
  <si>
    <t>Summe von P2 CHF</t>
  </si>
  <si>
    <t>Summe von L CHF</t>
  </si>
  <si>
    <t>Summe von P1 CHF</t>
  </si>
  <si>
    <t>P2 CHF</t>
  </si>
  <si>
    <t>P1 CHF</t>
  </si>
  <si>
    <t>P1 %</t>
  </si>
  <si>
    <t>P1 Person</t>
  </si>
  <si>
    <t>P2 Person</t>
  </si>
  <si>
    <t xml:space="preserve">P2 %
</t>
  </si>
  <si>
    <t>P4 Person</t>
  </si>
  <si>
    <t xml:space="preserve">P4 %
</t>
  </si>
  <si>
    <t>P4 CHF</t>
  </si>
  <si>
    <t>L Person</t>
  </si>
  <si>
    <t xml:space="preserve">L %
</t>
  </si>
  <si>
    <t>L CHF</t>
  </si>
  <si>
    <t>Summe von P3 CHF</t>
  </si>
  <si>
    <t>Summe von P4 CHF</t>
  </si>
  <si>
    <t>P1 Cat</t>
  </si>
  <si>
    <t>P2 Cat</t>
  </si>
  <si>
    <t>L Cat</t>
  </si>
  <si>
    <t>P4 Cat</t>
  </si>
  <si>
    <t>P3 Cat</t>
  </si>
  <si>
    <t>Partner 3</t>
  </si>
  <si>
    <t>Total</t>
  </si>
  <si>
    <t>Type of Equipment</t>
  </si>
  <si>
    <t>Required Funds (CHF)</t>
  </si>
  <si>
    <t>Measuring equip.</t>
  </si>
  <si>
    <t>Production equip.</t>
  </si>
  <si>
    <t>others</t>
  </si>
  <si>
    <t>%</t>
  </si>
  <si>
    <t>Description of other costs</t>
  </si>
  <si>
    <t>Type of costs</t>
  </si>
  <si>
    <t>Costs (CHF)</t>
  </si>
  <si>
    <t>3rd Party Services</t>
  </si>
  <si>
    <t>Travel Expenses</t>
  </si>
  <si>
    <t>Raw Materials</t>
  </si>
  <si>
    <t>Total Costs (CHF)</t>
  </si>
  <si>
    <t>Spaltenbeschriftungen</t>
  </si>
  <si>
    <t>Summe von Total Costs (CHF)</t>
  </si>
  <si>
    <t>Summe von Costs (CHF)</t>
  </si>
  <si>
    <t>IT Hardware/Software</t>
  </si>
  <si>
    <t>Year of Purchase</t>
  </si>
  <si>
    <t>Year</t>
  </si>
  <si>
    <t>Year of Spending</t>
  </si>
  <si>
    <r>
      <t>Name of Key Equipment</t>
    </r>
    <r>
      <rPr>
        <sz val="11"/>
        <color theme="0"/>
        <rFont val="Calibri"/>
        <family val="2"/>
        <scheme val="minor"/>
      </rPr>
      <t xml:space="preserve"> (only investments &gt;10 kCHF)</t>
    </r>
  </si>
  <si>
    <t>Project Leader</t>
  </si>
  <si>
    <t>Partner 5</t>
  </si>
  <si>
    <t>P5 %</t>
  </si>
  <si>
    <t>P5 Cat</t>
  </si>
  <si>
    <t>P5 CHF</t>
  </si>
  <si>
    <t>Partner 6</t>
  </si>
  <si>
    <t>P6 Cat</t>
  </si>
  <si>
    <t>P6 CHF</t>
  </si>
  <si>
    <t>Partner 7</t>
  </si>
  <si>
    <t>P7 %</t>
  </si>
  <si>
    <t>P7 Cat</t>
  </si>
  <si>
    <t>P7 CHF</t>
  </si>
  <si>
    <t>Project Start</t>
  </si>
  <si>
    <t>Lab or Group</t>
  </si>
  <si>
    <t xml:space="preserve">Lab or Group </t>
  </si>
  <si>
    <t>Parnter 2</t>
  </si>
  <si>
    <t>Project Partner</t>
  </si>
  <si>
    <t>Partner</t>
  </si>
  <si>
    <t>Cost Type</t>
  </si>
  <si>
    <t>Personnel</t>
  </si>
  <si>
    <t>Equipment</t>
  </si>
  <si>
    <t>Other costs</t>
  </si>
  <si>
    <t>Total costs</t>
  </si>
  <si>
    <t>Consortium</t>
  </si>
  <si>
    <t>Staff Description/Name</t>
  </si>
  <si>
    <r>
      <t>Cost Type - Partner</t>
    </r>
    <r>
      <rPr>
        <sz val="11"/>
        <rFont val="Calibri"/>
        <family val="2"/>
        <scheme val="minor"/>
      </rPr>
      <t xml:space="preserve"> (in kCHF)</t>
    </r>
  </si>
  <si>
    <t>P7 Collaborator</t>
  </si>
  <si>
    <t>P6 Collaborator</t>
  </si>
  <si>
    <t>P5 Collaborator</t>
  </si>
  <si>
    <t>P4 Collaborator</t>
  </si>
  <si>
    <t>P3 Collaborator</t>
  </si>
  <si>
    <t>P2 Collaborator</t>
  </si>
  <si>
    <t>P1 Collaborator</t>
  </si>
  <si>
    <t>L Collaborator</t>
  </si>
  <si>
    <t>Work Package/Milestone/Collaborator</t>
  </si>
  <si>
    <t>Summe von Required Funds (CHF)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</si>
</sst>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dd/mm/yyyy;@"/>
    <numFmt numFmtId="165" formatCode="&quot;CHF&quot;\ #,##0.00"/>
    <numFmt numFmtId="166" formatCode="_ * #,##0_ ;_ * \-#,##0_ ;_ * &quot;-&quot;??_ ;_ @_ "/>
    <numFmt numFmtId="167" formatCode="&quot;CHF&quot;\ #,##0"/>
    <numFmt numFmtId="168" formatCode="[$-409]d\-mmm\-yy;@"/>
    <numFmt numFmtId="169" formatCode="_ * #,##0.0_ ;_ * \-#,##0.0_ ;_ * &quot;-&quot;??_ ;_ @_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egoe UI"/>
      <family val="2"/>
    </font>
    <font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9" fontId="0" fillId="0" borderId="0" xfId="2" applyFont="1" applyAlignment="1">
      <alignment horizontal="center"/>
    </xf>
    <xf numFmtId="165" fontId="0" fillId="0" borderId="0" xfId="0" applyNumberFormat="1"/>
    <xf numFmtId="0" fontId="2" fillId="0" borderId="0" xfId="0" applyFont="1"/>
    <xf numFmtId="0" fontId="4" fillId="0" borderId="1" xfId="0" applyFont="1" applyBorder="1" applyAlignment="1" applyProtection="1">
      <alignment vertical="top"/>
      <protection locked="0"/>
    </xf>
    <xf numFmtId="9" fontId="4" fillId="0" borderId="1" xfId="2" applyFont="1" applyBorder="1" applyAlignment="1" applyProtection="1">
      <alignment horizontal="center" vertical="top"/>
      <protection locked="0"/>
    </xf>
    <xf numFmtId="166" fontId="4" fillId="5" borderId="1" xfId="1" applyNumberFormat="1" applyFont="1" applyFill="1" applyBorder="1" applyAlignment="1">
      <alignment horizontal="right" vertical="top"/>
    </xf>
    <xf numFmtId="166" fontId="4" fillId="4" borderId="1" xfId="1" applyNumberFormat="1" applyFont="1" applyFill="1" applyBorder="1" applyAlignment="1">
      <alignment horizontal="right" vertical="top"/>
    </xf>
    <xf numFmtId="166" fontId="4" fillId="7" borderId="1" xfId="1" applyNumberFormat="1" applyFont="1" applyFill="1" applyBorder="1" applyAlignment="1">
      <alignment horizontal="right" vertical="top"/>
    </xf>
    <xf numFmtId="0" fontId="0" fillId="0" borderId="0" xfId="0" applyFont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/>
    </xf>
    <xf numFmtId="167" fontId="0" fillId="0" borderId="0" xfId="0" applyNumberFormat="1"/>
    <xf numFmtId="0" fontId="6" fillId="0" borderId="0" xfId="0" applyFont="1"/>
    <xf numFmtId="164" fontId="6" fillId="0" borderId="0" xfId="0" applyNumberFormat="1" applyFont="1" applyAlignment="1">
      <alignment horizontal="center"/>
    </xf>
    <xf numFmtId="9" fontId="6" fillId="0" borderId="0" xfId="2" applyFont="1" applyAlignment="1">
      <alignment horizontal="center"/>
    </xf>
    <xf numFmtId="0" fontId="2" fillId="5" borderId="1" xfId="0" applyFont="1" applyFill="1" applyBorder="1" applyAlignment="1">
      <alignment horizontal="left" vertical="top" wrapText="1"/>
    </xf>
    <xf numFmtId="9" fontId="2" fillId="5" borderId="1" xfId="2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 wrapText="1"/>
    </xf>
    <xf numFmtId="9" fontId="2" fillId="9" borderId="1" xfId="2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9" fontId="2" fillId="4" borderId="1" xfId="2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9" fontId="2" fillId="7" borderId="1" xfId="2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9" fontId="2" fillId="12" borderId="1" xfId="2" applyFont="1" applyFill="1" applyBorder="1" applyAlignment="1">
      <alignment horizontal="left" vertical="top" wrapText="1"/>
    </xf>
    <xf numFmtId="0" fontId="2" fillId="10" borderId="1" xfId="0" applyFont="1" applyFill="1" applyBorder="1"/>
    <xf numFmtId="167" fontId="0" fillId="0" borderId="1" xfId="0" applyNumberFormat="1" applyBorder="1"/>
    <xf numFmtId="0" fontId="0" fillId="0" borderId="1" xfId="0" applyBorder="1" applyProtection="1">
      <protection locked="0"/>
    </xf>
    <xf numFmtId="0" fontId="12" fillId="13" borderId="1" xfId="0" applyFont="1" applyFill="1" applyBorder="1"/>
    <xf numFmtId="0" fontId="12" fillId="13" borderId="5" xfId="0" applyFont="1" applyFill="1" applyBorder="1"/>
    <xf numFmtId="167" fontId="0" fillId="7" borderId="1" xfId="0" applyNumberFormat="1" applyFill="1" applyBorder="1"/>
    <xf numFmtId="167" fontId="0" fillId="9" borderId="1" xfId="0" applyNumberFormat="1" applyFill="1" applyBorder="1"/>
    <xf numFmtId="167" fontId="0" fillId="5" borderId="1" xfId="0" applyNumberFormat="1" applyFill="1" applyBorder="1"/>
    <xf numFmtId="9" fontId="0" fillId="10" borderId="1" xfId="2" applyFont="1" applyFill="1" applyBorder="1" applyAlignment="1">
      <alignment horizontal="right"/>
    </xf>
    <xf numFmtId="167" fontId="4" fillId="4" borderId="1" xfId="0" applyNumberFormat="1" applyFont="1" applyFill="1" applyBorder="1"/>
    <xf numFmtId="0" fontId="2" fillId="10" borderId="1" xfId="0" applyFont="1" applyFill="1" applyBorder="1" applyAlignment="1">
      <alignment horizontal="left"/>
    </xf>
    <xf numFmtId="0" fontId="0" fillId="14" borderId="1" xfId="0" applyFill="1" applyBorder="1"/>
    <xf numFmtId="166" fontId="4" fillId="12" borderId="1" xfId="1" applyNumberFormat="1" applyFont="1" applyFill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167" fontId="0" fillId="12" borderId="1" xfId="0" applyNumberFormat="1" applyFill="1" applyBorder="1"/>
    <xf numFmtId="166" fontId="0" fillId="0" borderId="0" xfId="0" applyNumberFormat="1" applyFont="1" applyAlignment="1">
      <alignment vertical="top"/>
    </xf>
    <xf numFmtId="166" fontId="13" fillId="0" borderId="0" xfId="0" applyNumberFormat="1" applyFont="1" applyFill="1" applyAlignment="1">
      <alignment vertical="top"/>
    </xf>
    <xf numFmtId="166" fontId="0" fillId="4" borderId="0" xfId="1" applyNumberFormat="1" applyFont="1" applyFill="1" applyAlignment="1">
      <alignment vertical="top"/>
    </xf>
    <xf numFmtId="166" fontId="0" fillId="7" borderId="0" xfId="1" applyNumberFormat="1" applyFont="1" applyFill="1" applyAlignment="1">
      <alignment vertical="top"/>
    </xf>
    <xf numFmtId="166" fontId="0" fillId="5" borderId="0" xfId="1" applyNumberFormat="1" applyFont="1" applyFill="1" applyAlignment="1">
      <alignment vertical="top"/>
    </xf>
    <xf numFmtId="0" fontId="0" fillId="0" borderId="0" xfId="0" applyFont="1" applyFill="1"/>
    <xf numFmtId="166" fontId="0" fillId="12" borderId="0" xfId="1" applyNumberFormat="1" applyFont="1" applyFill="1" applyAlignment="1">
      <alignment vertical="top"/>
    </xf>
    <xf numFmtId="166" fontId="0" fillId="9" borderId="0" xfId="1" applyNumberFormat="1" applyFont="1" applyFill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166" fontId="0" fillId="0" borderId="1" xfId="1" applyNumberFormat="1" applyFont="1" applyFill="1" applyBorder="1" applyAlignment="1">
      <alignment vertical="top"/>
    </xf>
    <xf numFmtId="9" fontId="6" fillId="0" borderId="0" xfId="2" applyFont="1" applyAlignment="1" applyProtection="1">
      <alignment horizontal="center"/>
    </xf>
    <xf numFmtId="9" fontId="2" fillId="9" borderId="1" xfId="2" applyFont="1" applyFill="1" applyBorder="1" applyAlignment="1" applyProtection="1">
      <alignment horizontal="left" vertical="top" wrapText="1"/>
    </xf>
    <xf numFmtId="9" fontId="4" fillId="9" borderId="1" xfId="2" applyFont="1" applyFill="1" applyBorder="1" applyAlignment="1" applyProtection="1">
      <alignment horizontal="center" vertical="top"/>
    </xf>
    <xf numFmtId="9" fontId="0" fillId="0" borderId="0" xfId="2" applyFont="1" applyAlignment="1" applyProtection="1">
      <alignment horizontal="center"/>
    </xf>
    <xf numFmtId="9" fontId="2" fillId="5" borderId="1" xfId="2" applyFont="1" applyFill="1" applyBorder="1" applyAlignment="1" applyProtection="1">
      <alignment horizontal="left" vertical="top" wrapText="1"/>
    </xf>
    <xf numFmtId="9" fontId="4" fillId="5" borderId="1" xfId="2" applyFont="1" applyFill="1" applyBorder="1" applyAlignment="1" applyProtection="1">
      <alignment horizontal="center" vertical="top"/>
    </xf>
    <xf numFmtId="9" fontId="2" fillId="12" borderId="1" xfId="2" applyFont="1" applyFill="1" applyBorder="1" applyAlignment="1" applyProtection="1">
      <alignment horizontal="left" vertical="top" wrapText="1"/>
    </xf>
    <xf numFmtId="9" fontId="4" fillId="12" borderId="1" xfId="2" applyFont="1" applyFill="1" applyBorder="1" applyAlignment="1" applyProtection="1">
      <alignment horizontal="center" vertical="top"/>
    </xf>
    <xf numFmtId="9" fontId="2" fillId="7" borderId="1" xfId="2" applyFont="1" applyFill="1" applyBorder="1" applyAlignment="1" applyProtection="1">
      <alignment horizontal="left" vertical="top" wrapText="1"/>
    </xf>
    <xf numFmtId="9" fontId="4" fillId="7" borderId="1" xfId="2" applyFont="1" applyFill="1" applyBorder="1" applyAlignment="1" applyProtection="1">
      <alignment horizontal="center" vertical="top"/>
    </xf>
    <xf numFmtId="9" fontId="2" fillId="4" borderId="1" xfId="2" applyFont="1" applyFill="1" applyBorder="1" applyAlignment="1" applyProtection="1">
      <alignment horizontal="left" vertical="top" wrapText="1"/>
    </xf>
    <xf numFmtId="9" fontId="4" fillId="4" borderId="1" xfId="2" applyFont="1" applyFill="1" applyBorder="1" applyAlignment="1" applyProtection="1">
      <alignment horizontal="center" vertical="top"/>
    </xf>
    <xf numFmtId="166" fontId="4" fillId="9" borderId="1" xfId="1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166" fontId="0" fillId="7" borderId="1" xfId="1" applyNumberFormat="1" applyFont="1" applyFill="1" applyBorder="1" applyAlignment="1">
      <alignment vertical="top"/>
    </xf>
    <xf numFmtId="9" fontId="0" fillId="7" borderId="1" xfId="2" applyFont="1" applyFill="1" applyBorder="1" applyAlignment="1">
      <alignment horizontal="center"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166" fontId="0" fillId="0" borderId="1" xfId="1" applyNumberFormat="1" applyFont="1" applyBorder="1" applyAlignment="1" applyProtection="1">
      <alignment vertical="top"/>
      <protection locked="0"/>
    </xf>
    <xf numFmtId="0" fontId="2" fillId="16" borderId="1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12" fillId="15" borderId="1" xfId="0" applyFont="1" applyFill="1" applyBorder="1" applyAlignment="1">
      <alignment vertical="center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0" fontId="12" fillId="15" borderId="1" xfId="0" applyFont="1" applyFill="1" applyBorder="1" applyAlignment="1">
      <alignment horizontal="left" vertical="center"/>
    </xf>
    <xf numFmtId="43" fontId="0" fillId="0" borderId="1" xfId="1" applyFont="1" applyBorder="1" applyAlignment="1" applyProtection="1">
      <alignment vertical="top"/>
      <protection locked="0"/>
    </xf>
    <xf numFmtId="0" fontId="2" fillId="16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top" wrapText="1"/>
      <protection locked="0"/>
    </xf>
    <xf numFmtId="166" fontId="0" fillId="17" borderId="1" xfId="1" applyNumberFormat="1" applyFont="1" applyFill="1" applyBorder="1"/>
    <xf numFmtId="0" fontId="8" fillId="10" borderId="1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center" vertical="top"/>
    </xf>
    <xf numFmtId="0" fontId="8" fillId="10" borderId="1" xfId="0" applyFont="1" applyFill="1" applyBorder="1" applyAlignment="1">
      <alignment horizontal="center"/>
    </xf>
    <xf numFmtId="0" fontId="0" fillId="7" borderId="1" xfId="0" applyFill="1" applyBorder="1"/>
    <xf numFmtId="166" fontId="0" fillId="7" borderId="1" xfId="0" applyNumberFormat="1" applyFont="1" applyFill="1" applyBorder="1"/>
    <xf numFmtId="166" fontId="8" fillId="10" borderId="1" xfId="1" applyNumberFormat="1" applyFont="1" applyFill="1" applyBorder="1"/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/>
    </xf>
    <xf numFmtId="166" fontId="8" fillId="8" borderId="1" xfId="1" applyNumberFormat="1" applyFont="1" applyFill="1" applyBorder="1"/>
    <xf numFmtId="166" fontId="0" fillId="9" borderId="1" xfId="0" applyNumberFormat="1" applyFont="1" applyFill="1" applyBorder="1"/>
    <xf numFmtId="0" fontId="0" fillId="9" borderId="1" xfId="0" applyFill="1" applyBorder="1"/>
    <xf numFmtId="0" fontId="0" fillId="4" borderId="1" xfId="0" applyFill="1" applyBorder="1"/>
    <xf numFmtId="0" fontId="0" fillId="4" borderId="5" xfId="0" applyFill="1" applyBorder="1"/>
    <xf numFmtId="166" fontId="0" fillId="4" borderId="1" xfId="0" applyNumberFormat="1" applyFont="1" applyFill="1" applyBorder="1"/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/>
    </xf>
    <xf numFmtId="0" fontId="0" fillId="0" borderId="0" xfId="0" applyAlignment="1" applyProtection="1">
      <alignment vertical="top"/>
      <protection locked="0"/>
    </xf>
    <xf numFmtId="166" fontId="0" fillId="9" borderId="1" xfId="1" applyNumberFormat="1" applyFont="1" applyFill="1" applyBorder="1" applyAlignment="1">
      <alignment vertical="top"/>
    </xf>
    <xf numFmtId="43" fontId="0" fillId="0" borderId="0" xfId="0" applyNumberFormat="1" applyFont="1" applyAlignment="1">
      <alignment vertical="top"/>
    </xf>
    <xf numFmtId="166" fontId="8" fillId="6" borderId="6" xfId="1" applyNumberFormat="1" applyFont="1" applyFill="1" applyBorder="1" applyAlignment="1">
      <alignment horizontal="center" vertical="top"/>
    </xf>
    <xf numFmtId="166" fontId="8" fillId="6" borderId="1" xfId="1" applyNumberFormat="1" applyFont="1" applyFill="1" applyBorder="1" applyAlignment="1">
      <alignment horizontal="center" vertical="top"/>
    </xf>
    <xf numFmtId="166" fontId="8" fillId="6" borderId="1" xfId="1" applyNumberFormat="1" applyFont="1" applyFill="1" applyBorder="1" applyAlignment="1">
      <alignment horizontal="center"/>
    </xf>
    <xf numFmtId="9" fontId="2" fillId="14" borderId="3" xfId="2" applyFont="1" applyFill="1" applyBorder="1"/>
    <xf numFmtId="9" fontId="2" fillId="14" borderId="3" xfId="2" applyFont="1" applyFill="1" applyBorder="1" applyProtection="1"/>
    <xf numFmtId="9" fontId="2" fillId="19" borderId="3" xfId="2" applyFont="1" applyFill="1" applyBorder="1"/>
    <xf numFmtId="9" fontId="2" fillId="19" borderId="3" xfId="2" applyFont="1" applyFill="1" applyBorder="1" applyProtection="1"/>
    <xf numFmtId="0" fontId="2" fillId="14" borderId="1" xfId="0" applyFont="1" applyFill="1" applyBorder="1" applyAlignment="1">
      <alignment vertical="top" wrapText="1"/>
    </xf>
    <xf numFmtId="9" fontId="2" fillId="14" borderId="1" xfId="2" applyFont="1" applyFill="1" applyBorder="1" applyAlignment="1">
      <alignment horizontal="left" vertical="top" wrapText="1"/>
    </xf>
    <xf numFmtId="9" fontId="2" fillId="14" borderId="1" xfId="2" applyFont="1" applyFill="1" applyBorder="1" applyAlignment="1" applyProtection="1">
      <alignment horizontal="left" vertical="top" wrapText="1"/>
    </xf>
    <xf numFmtId="0" fontId="2" fillId="19" borderId="1" xfId="0" applyFont="1" applyFill="1" applyBorder="1" applyAlignment="1">
      <alignment vertical="top" wrapText="1"/>
    </xf>
    <xf numFmtId="9" fontId="2" fillId="19" borderId="1" xfId="2" applyFont="1" applyFill="1" applyBorder="1" applyAlignment="1">
      <alignment horizontal="left" vertical="top" wrapText="1"/>
    </xf>
    <xf numFmtId="9" fontId="2" fillId="19" borderId="1" xfId="2" applyFont="1" applyFill="1" applyBorder="1" applyAlignment="1" applyProtection="1">
      <alignment horizontal="left" vertical="top" wrapText="1"/>
    </xf>
    <xf numFmtId="9" fontId="4" fillId="19" borderId="1" xfId="2" applyFont="1" applyFill="1" applyBorder="1" applyAlignment="1" applyProtection="1">
      <alignment horizontal="center" vertical="top"/>
    </xf>
    <xf numFmtId="166" fontId="4" fillId="19" borderId="1" xfId="1" applyNumberFormat="1" applyFont="1" applyFill="1" applyBorder="1" applyAlignment="1">
      <alignment horizontal="right" vertical="top"/>
    </xf>
    <xf numFmtId="166" fontId="2" fillId="14" borderId="2" xfId="1" applyNumberFormat="1" applyFont="1" applyFill="1" applyBorder="1"/>
    <xf numFmtId="9" fontId="4" fillId="14" borderId="1" xfId="2" applyFont="1" applyFill="1" applyBorder="1" applyAlignment="1" applyProtection="1">
      <alignment horizontal="center" vertical="top"/>
    </xf>
    <xf numFmtId="166" fontId="4" fillId="14" borderId="1" xfId="1" applyNumberFormat="1" applyFont="1" applyFill="1" applyBorder="1" applyAlignment="1">
      <alignment horizontal="right" vertical="top"/>
    </xf>
    <xf numFmtId="9" fontId="2" fillId="5" borderId="3" xfId="2" applyFont="1" applyFill="1" applyBorder="1"/>
    <xf numFmtId="9" fontId="2" fillId="5" borderId="3" xfId="2" applyFont="1" applyFill="1" applyBorder="1" applyProtection="1"/>
    <xf numFmtId="9" fontId="2" fillId="20" borderId="3" xfId="2" applyFont="1" applyFill="1" applyBorder="1"/>
    <xf numFmtId="9" fontId="2" fillId="20" borderId="3" xfId="2" applyFont="1" applyFill="1" applyBorder="1" applyProtection="1"/>
    <xf numFmtId="166" fontId="2" fillId="20" borderId="2" xfId="1" applyNumberFormat="1" applyFont="1" applyFill="1" applyBorder="1"/>
    <xf numFmtId="0" fontId="2" fillId="20" borderId="1" xfId="0" applyFont="1" applyFill="1" applyBorder="1" applyAlignment="1">
      <alignment vertical="top" wrapText="1"/>
    </xf>
    <xf numFmtId="9" fontId="2" fillId="20" borderId="1" xfId="2" applyFont="1" applyFill="1" applyBorder="1" applyAlignment="1">
      <alignment horizontal="left" vertical="top" wrapText="1"/>
    </xf>
    <xf numFmtId="9" fontId="2" fillId="20" borderId="1" xfId="2" applyFont="1" applyFill="1" applyBorder="1" applyAlignment="1" applyProtection="1">
      <alignment horizontal="left" vertical="top" wrapText="1"/>
    </xf>
    <xf numFmtId="9" fontId="4" fillId="20" borderId="1" xfId="2" applyFont="1" applyFill="1" applyBorder="1" applyAlignment="1" applyProtection="1">
      <alignment horizontal="center" vertical="top"/>
    </xf>
    <xf numFmtId="166" fontId="4" fillId="20" borderId="1" xfId="1" applyNumberFormat="1" applyFont="1" applyFill="1" applyBorder="1" applyAlignment="1">
      <alignment horizontal="right" vertical="top"/>
    </xf>
    <xf numFmtId="166" fontId="2" fillId="5" borderId="2" xfId="1" applyNumberFormat="1" applyFont="1" applyFill="1" applyBorder="1"/>
    <xf numFmtId="9" fontId="8" fillId="12" borderId="3" xfId="2" applyFont="1" applyFill="1" applyBorder="1"/>
    <xf numFmtId="9" fontId="8" fillId="12" borderId="3" xfId="2" applyFont="1" applyFill="1" applyBorder="1" applyProtection="1"/>
    <xf numFmtId="166" fontId="8" fillId="12" borderId="0" xfId="1" applyNumberFormat="1" applyFont="1" applyFill="1" applyAlignment="1">
      <alignment horizontal="center"/>
    </xf>
    <xf numFmtId="9" fontId="2" fillId="4" borderId="3" xfId="2" applyFont="1" applyFill="1" applyBorder="1"/>
    <xf numFmtId="9" fontId="2" fillId="4" borderId="3" xfId="2" applyFont="1" applyFill="1" applyBorder="1" applyProtection="1"/>
    <xf numFmtId="9" fontId="2" fillId="9" borderId="3" xfId="2" applyFont="1" applyFill="1" applyBorder="1"/>
    <xf numFmtId="9" fontId="2" fillId="9" borderId="3" xfId="2" applyFont="1" applyFill="1" applyBorder="1" applyProtection="1"/>
    <xf numFmtId="166" fontId="2" fillId="9" borderId="2" xfId="1" applyNumberFormat="1" applyFont="1" applyFill="1" applyBorder="1" applyProtection="1"/>
    <xf numFmtId="166" fontId="2" fillId="19" borderId="2" xfId="1" applyNumberFormat="1" applyFont="1" applyFill="1" applyBorder="1"/>
    <xf numFmtId="0" fontId="6" fillId="20" borderId="0" xfId="0" applyFont="1" applyFill="1"/>
    <xf numFmtId="9" fontId="6" fillId="20" borderId="0" xfId="2" applyFont="1" applyFill="1" applyAlignment="1">
      <alignment horizontal="center"/>
    </xf>
    <xf numFmtId="9" fontId="6" fillId="20" borderId="0" xfId="2" applyFont="1" applyFill="1" applyAlignment="1" applyProtection="1">
      <alignment horizontal="center"/>
    </xf>
    <xf numFmtId="166" fontId="2" fillId="4" borderId="2" xfId="1" applyNumberFormat="1" applyFont="1" applyFill="1" applyBorder="1"/>
    <xf numFmtId="166" fontId="0" fillId="18" borderId="0" xfId="1" applyNumberFormat="1" applyFont="1" applyFill="1" applyAlignment="1">
      <alignment vertical="top"/>
    </xf>
    <xf numFmtId="9" fontId="8" fillId="18" borderId="0" xfId="0" applyNumberFormat="1" applyFont="1" applyFill="1"/>
    <xf numFmtId="0" fontId="8" fillId="18" borderId="0" xfId="0" applyFont="1" applyFill="1"/>
    <xf numFmtId="166" fontId="0" fillId="14" borderId="0" xfId="1" applyNumberFormat="1" applyFont="1" applyFill="1" applyAlignment="1">
      <alignment vertical="top"/>
    </xf>
    <xf numFmtId="0" fontId="8" fillId="14" borderId="0" xfId="0" applyFont="1" applyFill="1"/>
    <xf numFmtId="166" fontId="0" fillId="20" borderId="0" xfId="1" applyNumberFormat="1" applyFont="1" applyFill="1" applyAlignment="1">
      <alignment vertical="top"/>
    </xf>
    <xf numFmtId="0" fontId="8" fillId="20" borderId="0" xfId="0" applyFont="1" applyFill="1"/>
    <xf numFmtId="0" fontId="8" fillId="12" borderId="0" xfId="0" applyFont="1" applyFill="1"/>
    <xf numFmtId="0" fontId="8" fillId="7" borderId="0" xfId="0" applyFont="1" applyFill="1"/>
    <xf numFmtId="0" fontId="8" fillId="4" borderId="0" xfId="0" applyFont="1" applyFill="1"/>
    <xf numFmtId="0" fontId="8" fillId="9" borderId="0" xfId="0" applyFont="1" applyFill="1"/>
    <xf numFmtId="0" fontId="8" fillId="5" borderId="0" xfId="0" applyFont="1" applyFill="1"/>
    <xf numFmtId="0" fontId="2" fillId="19" borderId="1" xfId="0" applyFont="1" applyFill="1" applyBorder="1"/>
    <xf numFmtId="0" fontId="2" fillId="14" borderId="1" xfId="0" applyFont="1" applyFill="1" applyBorder="1"/>
    <xf numFmtId="0" fontId="2" fillId="20" borderId="1" xfId="0" applyFont="1" applyFill="1" applyBorder="1"/>
    <xf numFmtId="0" fontId="2" fillId="20" borderId="1" xfId="0" applyFont="1" applyFill="1" applyBorder="1" applyAlignment="1">
      <alignment horizontal="left"/>
    </xf>
    <xf numFmtId="9" fontId="0" fillId="20" borderId="1" xfId="2" applyFont="1" applyFill="1" applyBorder="1" applyAlignment="1">
      <alignment horizontal="right"/>
    </xf>
    <xf numFmtId="167" fontId="0" fillId="20" borderId="1" xfId="0" applyNumberFormat="1" applyFill="1" applyBorder="1"/>
    <xf numFmtId="9" fontId="0" fillId="19" borderId="1" xfId="2" applyFont="1" applyFill="1" applyBorder="1" applyAlignment="1">
      <alignment horizontal="right"/>
    </xf>
    <xf numFmtId="0" fontId="2" fillId="19" borderId="1" xfId="0" applyFont="1" applyFill="1" applyBorder="1" applyAlignment="1">
      <alignment horizontal="left"/>
    </xf>
    <xf numFmtId="167" fontId="0" fillId="19" borderId="1" xfId="0" applyNumberFormat="1" applyFill="1" applyBorder="1"/>
    <xf numFmtId="9" fontId="0" fillId="14" borderId="1" xfId="2" applyFont="1" applyFill="1" applyBorder="1" applyAlignment="1">
      <alignment horizontal="right"/>
    </xf>
    <xf numFmtId="0" fontId="2" fillId="14" borderId="1" xfId="0" applyFont="1" applyFill="1" applyBorder="1" applyAlignment="1">
      <alignment horizontal="left"/>
    </xf>
    <xf numFmtId="167" fontId="0" fillId="14" borderId="1" xfId="0" applyNumberFormat="1" applyFill="1" applyBorder="1"/>
    <xf numFmtId="9" fontId="0" fillId="4" borderId="1" xfId="0" applyNumberFormat="1" applyFill="1" applyBorder="1"/>
    <xf numFmtId="164" fontId="6" fillId="0" borderId="0" xfId="0" applyNumberFormat="1" applyFont="1" applyAlignment="1">
      <alignment horizontal="right"/>
    </xf>
    <xf numFmtId="164" fontId="2" fillId="11" borderId="0" xfId="0" applyNumberFormat="1" applyFont="1" applyFill="1" applyAlignment="1" applyProtection="1">
      <alignment horizontal="right" vertical="center"/>
    </xf>
    <xf numFmtId="0" fontId="0" fillId="0" borderId="1" xfId="0" applyBorder="1" applyAlignment="1" applyProtection="1">
      <alignment horizontal="left"/>
      <protection locked="0"/>
    </xf>
    <xf numFmtId="9" fontId="0" fillId="10" borderId="1" xfId="2" applyFont="1" applyFill="1" applyBorder="1" applyAlignment="1">
      <alignment horizontal="left"/>
    </xf>
    <xf numFmtId="9" fontId="0" fillId="19" borderId="1" xfId="2" applyFont="1" applyFill="1" applyBorder="1" applyAlignment="1">
      <alignment horizontal="left"/>
    </xf>
    <xf numFmtId="9" fontId="0" fillId="14" borderId="1" xfId="2" applyFont="1" applyFill="1" applyBorder="1" applyAlignment="1">
      <alignment horizontal="left"/>
    </xf>
    <xf numFmtId="9" fontId="0" fillId="20" borderId="1" xfId="2" applyFont="1" applyFill="1" applyBorder="1" applyAlignment="1">
      <alignment horizontal="left"/>
    </xf>
    <xf numFmtId="0" fontId="2" fillId="21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9" fontId="0" fillId="4" borderId="1" xfId="2" applyFont="1" applyFill="1" applyBorder="1" applyAlignment="1">
      <alignment horizontal="right"/>
    </xf>
    <xf numFmtId="9" fontId="0" fillId="4" borderId="1" xfId="2" applyFont="1" applyFill="1" applyBorder="1" applyAlignment="1">
      <alignment horizontal="left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9" fontId="0" fillId="9" borderId="1" xfId="2" applyFont="1" applyFill="1" applyBorder="1" applyAlignment="1">
      <alignment horizontal="right"/>
    </xf>
    <xf numFmtId="9" fontId="0" fillId="9" borderId="1" xfId="2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9" fontId="0" fillId="5" borderId="1" xfId="2" applyFont="1" applyFill="1" applyBorder="1" applyAlignment="1">
      <alignment horizontal="right"/>
    </xf>
    <xf numFmtId="9" fontId="2" fillId="5" borderId="1" xfId="2" applyFont="1" applyFill="1" applyBorder="1" applyAlignment="1">
      <alignment horizontal="left"/>
    </xf>
    <xf numFmtId="0" fontId="8" fillId="12" borderId="1" xfId="0" applyFont="1" applyFill="1" applyBorder="1"/>
    <xf numFmtId="0" fontId="8" fillId="12" borderId="1" xfId="0" applyFont="1" applyFill="1" applyBorder="1" applyAlignment="1">
      <alignment horizontal="left"/>
    </xf>
    <xf numFmtId="9" fontId="8" fillId="12" borderId="1" xfId="2" applyFont="1" applyFill="1" applyBorder="1"/>
    <xf numFmtId="9" fontId="8" fillId="12" borderId="1" xfId="2" applyFont="1" applyFill="1" applyBorder="1" applyAlignment="1">
      <alignment horizontal="left"/>
    </xf>
    <xf numFmtId="0" fontId="5" fillId="23" borderId="1" xfId="0" applyFont="1" applyFill="1" applyBorder="1"/>
    <xf numFmtId="0" fontId="0" fillId="22" borderId="4" xfId="0" applyFill="1" applyBorder="1"/>
    <xf numFmtId="0" fontId="0" fillId="22" borderId="1" xfId="0" applyFill="1" applyBorder="1"/>
    <xf numFmtId="9" fontId="8" fillId="12" borderId="2" xfId="0" applyNumberFormat="1" applyFont="1" applyFill="1" applyBorder="1"/>
    <xf numFmtId="9" fontId="2" fillId="5" borderId="2" xfId="0" applyNumberFormat="1" applyFont="1" applyFill="1" applyBorder="1"/>
    <xf numFmtId="9" fontId="2" fillId="9" borderId="2" xfId="0" applyNumberFormat="1" applyFont="1" applyFill="1" applyBorder="1"/>
    <xf numFmtId="9" fontId="2" fillId="4" borderId="2" xfId="0" applyNumberFormat="1" applyFont="1" applyFill="1" applyBorder="1"/>
    <xf numFmtId="9" fontId="2" fillId="19" borderId="2" xfId="0" applyNumberFormat="1" applyFont="1" applyFill="1" applyBorder="1"/>
    <xf numFmtId="9" fontId="2" fillId="14" borderId="2" xfId="0" applyNumberFormat="1" applyFont="1" applyFill="1" applyBorder="1"/>
    <xf numFmtId="9" fontId="2" fillId="20" borderId="2" xfId="0" applyNumberFormat="1" applyFont="1" applyFill="1" applyBorder="1"/>
    <xf numFmtId="9" fontId="0" fillId="0" borderId="1" xfId="0" applyNumberFormat="1" applyBorder="1" applyAlignment="1">
      <alignment vertical="top"/>
    </xf>
    <xf numFmtId="166" fontId="0" fillId="9" borderId="1" xfId="1" applyNumberFormat="1" applyFont="1" applyFill="1" applyBorder="1"/>
    <xf numFmtId="166" fontId="2" fillId="21" borderId="1" xfId="0" applyNumberFormat="1" applyFont="1" applyFill="1" applyBorder="1"/>
    <xf numFmtId="0" fontId="2" fillId="25" borderId="1" xfId="0" applyFont="1" applyFill="1" applyBorder="1"/>
    <xf numFmtId="166" fontId="2" fillId="25" borderId="1" xfId="0" applyNumberFormat="1" applyFont="1" applyFill="1" applyBorder="1"/>
    <xf numFmtId="166" fontId="0" fillId="4" borderId="1" xfId="1" applyNumberFormat="1" applyFont="1" applyFill="1" applyBorder="1"/>
    <xf numFmtId="0" fontId="0" fillId="9" borderId="5" xfId="0" applyFill="1" applyBorder="1"/>
    <xf numFmtId="166" fontId="8" fillId="24" borderId="1" xfId="1" applyNumberFormat="1" applyFont="1" applyFill="1" applyBorder="1" applyAlignment="1">
      <alignment horizontal="center" vertical="top"/>
    </xf>
    <xf numFmtId="166" fontId="8" fillId="24" borderId="1" xfId="1" applyNumberFormat="1" applyFont="1" applyFill="1" applyBorder="1" applyAlignment="1">
      <alignment horizontal="center"/>
    </xf>
    <xf numFmtId="0" fontId="4" fillId="22" borderId="1" xfId="0" applyFont="1" applyFill="1" applyBorder="1" applyAlignment="1">
      <alignment horizontal="left"/>
    </xf>
    <xf numFmtId="166" fontId="0" fillId="22" borderId="1" xfId="0" applyNumberFormat="1" applyFill="1" applyBorder="1"/>
    <xf numFmtId="166" fontId="2" fillId="9" borderId="1" xfId="0" applyNumberFormat="1" applyFont="1" applyFill="1" applyBorder="1"/>
    <xf numFmtId="166" fontId="2" fillId="4" borderId="1" xfId="0" applyNumberFormat="1" applyFont="1" applyFill="1" applyBorder="1"/>
    <xf numFmtId="166" fontId="2" fillId="22" borderId="1" xfId="0" applyNumberFormat="1" applyFont="1" applyFill="1" applyBorder="1"/>
    <xf numFmtId="0" fontId="8" fillId="24" borderId="1" xfId="0" applyFont="1" applyFill="1" applyBorder="1" applyAlignment="1">
      <alignment horizontal="left"/>
    </xf>
    <xf numFmtId="0" fontId="8" fillId="24" borderId="1" xfId="0" applyFont="1" applyFill="1" applyBorder="1" applyAlignment="1">
      <alignment horizontal="center" vertical="top"/>
    </xf>
    <xf numFmtId="0" fontId="8" fillId="24" borderId="1" xfId="0" applyFont="1" applyFill="1" applyBorder="1" applyAlignment="1">
      <alignment horizontal="center"/>
    </xf>
    <xf numFmtId="169" fontId="0" fillId="9" borderId="1" xfId="1" applyNumberFormat="1" applyFont="1" applyFill="1" applyBorder="1"/>
    <xf numFmtId="169" fontId="2" fillId="25" borderId="1" xfId="0" applyNumberFormat="1" applyFont="1" applyFill="1" applyBorder="1"/>
    <xf numFmtId="169" fontId="0" fillId="4" borderId="1" xfId="1" applyNumberFormat="1" applyFont="1" applyFill="1" applyBorder="1"/>
    <xf numFmtId="169" fontId="2" fillId="21" borderId="1" xfId="0" applyNumberFormat="1" applyFont="1" applyFill="1" applyBorder="1"/>
    <xf numFmtId="169" fontId="0" fillId="22" borderId="1" xfId="0" applyNumberFormat="1" applyFill="1" applyBorder="1"/>
    <xf numFmtId="169" fontId="8" fillId="24" borderId="1" xfId="1" applyNumberFormat="1" applyFont="1" applyFill="1" applyBorder="1" applyAlignment="1">
      <alignment horizontal="center" vertical="top"/>
    </xf>
    <xf numFmtId="169" fontId="2" fillId="9" borderId="1" xfId="0" applyNumberFormat="1" applyFont="1" applyFill="1" applyBorder="1"/>
    <xf numFmtId="169" fontId="2" fillId="4" borderId="1" xfId="0" applyNumberFormat="1" applyFont="1" applyFill="1" applyBorder="1"/>
    <xf numFmtId="169" fontId="2" fillId="22" borderId="1" xfId="0" applyNumberFormat="1" applyFont="1" applyFill="1" applyBorder="1"/>
    <xf numFmtId="169" fontId="8" fillId="24" borderId="1" xfId="1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0" fontId="0" fillId="9" borderId="5" xfId="0" applyFill="1" applyBorder="1" applyAlignment="1">
      <alignment horizontal="left" indent="1"/>
    </xf>
    <xf numFmtId="9" fontId="0" fillId="4" borderId="1" xfId="0" applyNumberFormat="1" applyFill="1" applyBorder="1" applyAlignment="1">
      <alignment horizontal="left" indent="1"/>
    </xf>
    <xf numFmtId="0" fontId="4" fillId="22" borderId="1" xfId="0" applyFont="1" applyFill="1" applyBorder="1" applyAlignment="1">
      <alignment horizontal="left" indent="1"/>
    </xf>
    <xf numFmtId="168" fontId="8" fillId="11" borderId="0" xfId="0" applyNumberFormat="1" applyFont="1" applyFill="1" applyBorder="1" applyAlignment="1" applyProtection="1">
      <alignment horizontal="center" vertical="center"/>
    </xf>
    <xf numFmtId="0" fontId="11" fillId="11" borderId="0" xfId="0" applyFont="1" applyFill="1" applyAlignment="1" applyProtection="1">
      <alignment horizontal="left" vertical="center"/>
    </xf>
    <xf numFmtId="0" fontId="0" fillId="5" borderId="0" xfId="0" applyFont="1" applyFill="1"/>
    <xf numFmtId="9" fontId="0" fillId="5" borderId="0" xfId="2" applyFont="1" applyFill="1" applyAlignment="1">
      <alignment horizontal="right"/>
    </xf>
    <xf numFmtId="9" fontId="0" fillId="5" borderId="0" xfId="2" applyFont="1" applyFill="1" applyAlignment="1" applyProtection="1">
      <alignment horizontal="right"/>
    </xf>
    <xf numFmtId="0" fontId="0" fillId="7" borderId="0" xfId="0" applyFont="1" applyFill="1"/>
    <xf numFmtId="9" fontId="0" fillId="7" borderId="0" xfId="2" applyFont="1" applyFill="1" applyAlignment="1">
      <alignment horizontal="right"/>
    </xf>
    <xf numFmtId="9" fontId="0" fillId="7" borderId="0" xfId="2" applyFont="1" applyFill="1" applyAlignment="1" applyProtection="1">
      <alignment horizontal="right"/>
    </xf>
    <xf numFmtId="0" fontId="0" fillId="12" borderId="0" xfId="0" applyFont="1" applyFill="1"/>
    <xf numFmtId="9" fontId="0" fillId="12" borderId="0" xfId="2" applyFont="1" applyFill="1" applyAlignment="1">
      <alignment horizontal="right"/>
    </xf>
    <xf numFmtId="9" fontId="0" fillId="12" borderId="0" xfId="2" applyFont="1" applyFill="1" applyAlignment="1" applyProtection="1">
      <alignment horizontal="right"/>
    </xf>
    <xf numFmtId="0" fontId="0" fillId="4" borderId="0" xfId="0" applyFont="1" applyFill="1"/>
    <xf numFmtId="9" fontId="0" fillId="4" borderId="0" xfId="2" applyFont="1" applyFill="1" applyAlignment="1">
      <alignment horizontal="right"/>
    </xf>
    <xf numFmtId="9" fontId="0" fillId="4" borderId="0" xfId="2" applyFont="1" applyFill="1" applyAlignment="1" applyProtection="1">
      <alignment horizontal="right"/>
    </xf>
    <xf numFmtId="0" fontId="0" fillId="9" borderId="0" xfId="0" applyFont="1" applyFill="1"/>
    <xf numFmtId="9" fontId="0" fillId="9" borderId="0" xfId="2" applyFont="1" applyFill="1" applyAlignment="1">
      <alignment horizontal="right"/>
    </xf>
    <xf numFmtId="9" fontId="0" fillId="9" borderId="0" xfId="2" applyFont="1" applyFill="1" applyAlignment="1" applyProtection="1">
      <alignment horizontal="right"/>
    </xf>
    <xf numFmtId="166" fontId="2" fillId="7" borderId="2" xfId="1" applyNumberFormat="1" applyFont="1" applyFill="1" applyBorder="1"/>
    <xf numFmtId="9" fontId="2" fillId="7" borderId="2" xfId="0" applyNumberFormat="1" applyFont="1" applyFill="1" applyBorder="1"/>
    <xf numFmtId="9" fontId="2" fillId="7" borderId="3" xfId="2" applyFont="1" applyFill="1" applyBorder="1"/>
    <xf numFmtId="9" fontId="2" fillId="7" borderId="3" xfId="2" applyFont="1" applyFill="1" applyBorder="1" applyProtection="1"/>
    <xf numFmtId="0" fontId="0" fillId="19" borderId="0" xfId="0" applyFont="1" applyFill="1"/>
    <xf numFmtId="9" fontId="0" fillId="19" borderId="0" xfId="2" applyFont="1" applyFill="1" applyAlignment="1">
      <alignment horizontal="right"/>
    </xf>
    <xf numFmtId="9" fontId="0" fillId="19" borderId="0" xfId="2" applyFont="1" applyFill="1" applyAlignment="1" applyProtection="1">
      <alignment horizontal="right"/>
    </xf>
    <xf numFmtId="0" fontId="0" fillId="20" borderId="0" xfId="0" applyFont="1" applyFill="1"/>
    <xf numFmtId="9" fontId="0" fillId="20" borderId="0" xfId="2" applyFont="1" applyFill="1" applyAlignment="1">
      <alignment horizontal="right"/>
    </xf>
    <xf numFmtId="9" fontId="0" fillId="20" borderId="0" xfId="2" applyFont="1" applyFill="1" applyAlignment="1" applyProtection="1">
      <alignment horizontal="right"/>
    </xf>
    <xf numFmtId="0" fontId="0" fillId="14" borderId="0" xfId="0" applyFont="1" applyFill="1"/>
    <xf numFmtId="9" fontId="0" fillId="14" borderId="0" xfId="2" applyFont="1" applyFill="1" applyAlignment="1">
      <alignment horizontal="right"/>
    </xf>
    <xf numFmtId="9" fontId="0" fillId="14" borderId="0" xfId="2" applyFont="1" applyFill="1" applyAlignment="1" applyProtection="1">
      <alignment horizontal="right"/>
    </xf>
    <xf numFmtId="0" fontId="2" fillId="11" borderId="0" xfId="0" applyFont="1" applyFill="1" applyProtection="1"/>
    <xf numFmtId="0" fontId="6" fillId="0" borderId="0" xfId="0" applyFont="1" applyProtection="1"/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right"/>
    </xf>
    <xf numFmtId="0" fontId="2" fillId="11" borderId="1" xfId="0" applyFont="1" applyFill="1" applyBorder="1" applyAlignment="1" applyProtection="1">
      <alignment vertical="top" wrapText="1"/>
    </xf>
    <xf numFmtId="0" fontId="4" fillId="11" borderId="1" xfId="0" applyFont="1" applyFill="1" applyBorder="1" applyAlignment="1" applyProtection="1">
      <alignment vertical="top" wrapText="1"/>
    </xf>
    <xf numFmtId="168" fontId="4" fillId="11" borderId="1" xfId="0" applyNumberFormat="1" applyFont="1" applyFill="1" applyBorder="1" applyAlignment="1" applyProtection="1">
      <alignment horizontal="center" vertical="top"/>
    </xf>
    <xf numFmtId="1" fontId="4" fillId="11" borderId="1" xfId="0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 applyProtection="1">
      <alignment vertical="top" wrapText="1"/>
      <protection locked="0"/>
    </xf>
    <xf numFmtId="164" fontId="16" fillId="11" borderId="1" xfId="0" applyNumberFormat="1" applyFont="1" applyFill="1" applyBorder="1" applyAlignment="1">
      <alignment horizontal="center" vertical="top"/>
    </xf>
    <xf numFmtId="164" fontId="16" fillId="11" borderId="1" xfId="0" applyNumberFormat="1" applyFont="1" applyFill="1" applyBorder="1" applyAlignment="1">
      <alignment horizontal="left" vertical="top" wrapText="1"/>
    </xf>
    <xf numFmtId="168" fontId="15" fillId="0" borderId="1" xfId="0" applyNumberFormat="1" applyFont="1" applyBorder="1" applyAlignment="1" applyProtection="1">
      <alignment horizontal="center" vertical="top"/>
      <protection locked="0"/>
    </xf>
    <xf numFmtId="1" fontId="15" fillId="11" borderId="1" xfId="0" applyNumberFormat="1" applyFont="1" applyFill="1" applyBorder="1" applyAlignment="1">
      <alignment horizontal="center" vertical="top"/>
    </xf>
    <xf numFmtId="0" fontId="16" fillId="11" borderId="0" xfId="0" applyFont="1" applyFill="1"/>
    <xf numFmtId="164" fontId="16" fillId="11" borderId="0" xfId="0" applyNumberFormat="1" applyFont="1" applyFill="1" applyAlignment="1" applyProtection="1">
      <alignment horizontal="right" vertical="center"/>
    </xf>
    <xf numFmtId="168" fontId="17" fillId="0" borderId="0" xfId="0" applyNumberFormat="1" applyFont="1" applyBorder="1" applyAlignment="1" applyProtection="1">
      <alignment horizontal="center" vertical="center"/>
      <protection locked="0"/>
    </xf>
    <xf numFmtId="0" fontId="16" fillId="11" borderId="1" xfId="0" applyFont="1" applyFill="1" applyBorder="1" applyAlignment="1">
      <alignment vertical="top"/>
    </xf>
    <xf numFmtId="0" fontId="14" fillId="2" borderId="0" xfId="0" applyFont="1" applyFill="1" applyAlignment="1" applyProtection="1">
      <alignment horizontal="center" textRotation="90" readingOrder="1"/>
    </xf>
    <xf numFmtId="168" fontId="10" fillId="0" borderId="0" xfId="0" applyNumberFormat="1" applyFont="1" applyProtection="1"/>
    <xf numFmtId="3" fontId="9" fillId="3" borderId="1" xfId="0" applyNumberFormat="1" applyFont="1" applyFill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Font="1" applyProtection="1"/>
    <xf numFmtId="0" fontId="11" fillId="0" borderId="0" xfId="0" applyFont="1" applyAlignment="1" applyProtection="1">
      <alignment horizontal="left" vertical="center" wrapText="1"/>
      <protection locked="0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263"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166" formatCode="_ * #,##0_ ;_ * \-#,##0_ ;_ * &quot;-&quot;??_ ;_ @_ "/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2"/>
        </patternFill>
      </fill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  <dxf>
      <font>
        <color rgb="FF7030A0"/>
      </font>
    </dxf>
    <dxf>
      <font>
        <color rgb="FF00B050"/>
      </font>
    </dxf>
    <dxf>
      <font>
        <color rgb="FF002060"/>
      </font>
    </dxf>
    <dxf>
      <font>
        <color rgb="FFC00000"/>
      </font>
    </dxf>
    <dxf>
      <font>
        <color rgb="FF0070C0"/>
      </font>
    </dxf>
    <dxf>
      <font>
        <color theme="1"/>
      </font>
    </dxf>
  </dxfs>
  <tableStyles count="0" defaultTableStyle="TableStyleMedium2" defaultPivotStyle="PivotStyleLight16"/>
  <colors>
    <mruColors>
      <color rgb="FFFFFF99"/>
      <color rgb="FFFFCCCC"/>
      <color rgb="FFCCFFCC"/>
      <color rgb="FF99FF99"/>
      <color rgb="FFFFFFCC"/>
      <color rgb="FFFF99CC"/>
      <color rgb="FFFF6699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mmerhäuser, Lars" refreshedDate="42723.362368402777" createdVersion="5" refreshedVersion="5" minRefreshableVersion="3" recordCount="90">
  <cacheSource type="worksheet">
    <worksheetSource ref="A4:AJ94" sheet="Personnel"/>
  </cacheSource>
  <cacheFields count="26">
    <cacheField name="Work Package" numFmtId="0">
      <sharedItems containsNonDate="0" containsBlank="1" count="3">
        <m/>
        <s v="Development of wave guides" u="1"/>
        <s v="New materials" u="1"/>
      </sharedItems>
    </cacheField>
    <cacheField name="Activity description" numFmtId="0">
      <sharedItems containsNonDate="0" containsString="0" containsBlank="1"/>
    </cacheField>
    <cacheField name="Results / Deliverables" numFmtId="0">
      <sharedItems containsNonDate="0" containsString="0" containsBlank="1"/>
    </cacheField>
    <cacheField name="Start" numFmtId="168">
      <sharedItems containsNonDate="0" containsDate="1" containsString="0" containsBlank="1" minDate="2017-04-01T00:00:00" maxDate="2018-07-26T00:00:00" count="6">
        <m/>
        <d v="2018-03-02T00:00:00" u="1"/>
        <d v="2017-05-01T00:00:00" u="1"/>
        <d v="2017-07-25T00:00:00" u="1"/>
        <d v="2017-04-01T00:00:00" u="1"/>
        <d v="2018-07-25T00:00:00" u="1"/>
      </sharedItems>
    </cacheField>
    <cacheField name="End" numFmtId="168">
      <sharedItems containsNonDate="0" containsString="0" containsBlank="1"/>
    </cacheField>
    <cacheField name="Months" numFmtId="1">
      <sharedItems/>
    </cacheField>
    <cacheField name="L Person" numFmtId="0">
      <sharedItems containsNonDate="0" containsBlank="1" count="7">
        <m/>
        <s v="L Name 3" u="1"/>
        <s v="L Name 5" u="1"/>
        <s v="L Name 7" u="1"/>
        <s v="L Name 2" u="1"/>
        <s v="L Name 4" u="1"/>
        <s v="L Name 1" u="1"/>
      </sharedItems>
    </cacheField>
    <cacheField name="L %_x000a_" numFmtId="9">
      <sharedItems containsSemiMixedTypes="0" containsString="0" containsNumber="1" minValue="0" maxValue="1"/>
    </cacheField>
    <cacheField name="L Cat" numFmtId="9">
      <sharedItems count="3">
        <s v=""/>
        <s v="Post-Doc" u="1"/>
        <s v="PhD Student" u="1"/>
      </sharedItems>
    </cacheField>
    <cacheField name="L CHF" numFmtId="166">
      <sharedItems/>
    </cacheField>
    <cacheField name="P1 Person" numFmtId="0">
      <sharedItems containsNonDate="0" containsBlank="1" count="7">
        <m/>
        <s v="P1 Name 3" u="1"/>
        <s v="P1 Name 2" u="1"/>
        <s v="P1 Name 1" u="1"/>
        <s v="P1 Name 6" u="1"/>
        <s v="P1 Name 5" u="1"/>
        <s v="P1 Name 4" u="1"/>
      </sharedItems>
    </cacheField>
    <cacheField name="P1 %" numFmtId="9">
      <sharedItems containsSemiMixedTypes="0" containsString="0" containsNumber="1" minValue="0" maxValue="1"/>
    </cacheField>
    <cacheField name="P1 Cat" numFmtId="9">
      <sharedItems count="3">
        <s v=""/>
        <s v="Post-Doc" u="1"/>
        <s v="PhD Student" u="1"/>
      </sharedItems>
    </cacheField>
    <cacheField name="P1 CHF" numFmtId="166">
      <sharedItems/>
    </cacheField>
    <cacheField name="P2 Person" numFmtId="0">
      <sharedItems containsNonDate="0" containsBlank="1" count="7">
        <m/>
        <s v="P2 Name 7" u="1"/>
        <s v="P2 Name 6" u="1"/>
        <s v="P2 Name 5" u="1"/>
        <s v="P2 Name 4" u="1"/>
        <s v="P2 Name 3" u="1"/>
        <s v="P2 Name 2" u="1"/>
      </sharedItems>
    </cacheField>
    <cacheField name="P2 %_x000a_" numFmtId="9">
      <sharedItems containsSemiMixedTypes="0" containsString="0" containsNumber="1" containsInteger="1" minValue="0" maxValue="0"/>
    </cacheField>
    <cacheField name="P2 Cat" numFmtId="9">
      <sharedItems count="3">
        <s v=""/>
        <s v="Post-Doc" u="1"/>
        <s v="PhD Student" u="1"/>
      </sharedItems>
    </cacheField>
    <cacheField name="P2 CHF" numFmtId="166">
      <sharedItems/>
    </cacheField>
    <cacheField name="P3 Person" numFmtId="0">
      <sharedItems containsNonDate="0" containsBlank="1" count="7">
        <m/>
        <s v="P3 Name 4" u="1"/>
        <s v="P3 Name 3" u="1"/>
        <s v="P3 Name 1" u="1"/>
        <s v="P3 Name 7" u="1"/>
        <s v="P3 Name 6" u="1"/>
        <s v="P3 Name 5" u="1"/>
      </sharedItems>
    </cacheField>
    <cacheField name="P3 %" numFmtId="9">
      <sharedItems containsSemiMixedTypes="0" containsString="0" containsNumber="1" containsInteger="1" minValue="0" maxValue="0"/>
    </cacheField>
    <cacheField name="P3 Cat" numFmtId="9">
      <sharedItems count="3">
        <s v=""/>
        <s v="Post-Doc" u="1"/>
        <s v="PhD Student" u="1"/>
      </sharedItems>
    </cacheField>
    <cacheField name="P3 CHF" numFmtId="166">
      <sharedItems/>
    </cacheField>
    <cacheField name="P4 Person" numFmtId="0">
      <sharedItems containsNonDate="0" containsString="0" containsBlank="1" count="1">
        <m/>
      </sharedItems>
    </cacheField>
    <cacheField name="P4 %_x000a_" numFmtId="9">
      <sharedItems containsSemiMixedTypes="0" containsString="0" containsNumber="1" containsInteger="1" minValue="0" maxValue="0"/>
    </cacheField>
    <cacheField name="P4 Cat" numFmtId="9">
      <sharedItems count="1">
        <s v=""/>
      </sharedItems>
    </cacheField>
    <cacheField name="P4 CHF" numFmtId="166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mmerhäuser, Lars" refreshedDate="44141.917456712959" createdVersion="5" refreshedVersion="6" minRefreshableVersion="3" recordCount="30">
  <cacheSource type="worksheet">
    <worksheetSource ref="A2:G32" sheet="Equipment"/>
  </cacheSource>
  <cacheFields count="7">
    <cacheField name="Name of Key Equipment (only investments &gt;10 kCHF)" numFmtId="0">
      <sharedItems containsNonDate="0" containsString="0" containsBlank="1"/>
    </cacheField>
    <cacheField name="Type of Equipment" numFmtId="0">
      <sharedItems containsNonDate="0" containsBlank="1" count="5">
        <m/>
        <s v="others" u="1"/>
        <s v="Production equip." u="1"/>
        <s v="IT Hardware/Software" u="1"/>
        <s v="Measuring equip." u="1"/>
      </sharedItems>
    </cacheField>
    <cacheField name="Project Partner" numFmtId="0">
      <sharedItems containsNonDate="0" containsBlank="1" count="29">
        <m/>
        <s v="5 / Empa-LAMP2" u="1"/>
        <s v="2 / EPFL-RRL" u="1"/>
        <s v="Project Leader" u="1"/>
        <s v="Project Partner 2" u="1"/>
        <s v="Project Partner 6" u="1"/>
        <s v="Empa-LAMP" u="1"/>
        <s v="L / PSI-PEM" u="1"/>
        <s v="0 / PSI-PEM" u="1"/>
        <s v="Project Partner 1" u="1"/>
        <s v="Project Partner 5" u="1"/>
        <s v="7 / ETHZ-pdz" u="1"/>
        <s v="0 / ETHZ-SSCT" u="1"/>
        <s v="6 / EPFL-LADT" u="1"/>
        <s v="ETHZ-NMI" u="1"/>
        <s v="5 / Empa-LAMP" u="1"/>
        <s v="3 / EPFL-LPO" u="1"/>
        <s v="EPFL-RRL" u="1"/>
        <s v="EPFL-LPO" u="1"/>
        <s v="PSI-PEM" u="1"/>
        <s v="Project Partner 4" u="1"/>
        <s v="1 / -" u="1"/>
        <s v="ETHZ-pdz" u="1"/>
        <s v="4 / ETHZ-NMI" u="1"/>
        <s v="EPFL-LMTS" u="1"/>
        <s v="Project Partner 3" u="1"/>
        <s v="EPFL-LADT" u="1"/>
        <s v="Project Partner 7" u="1"/>
        <s v="1 / EPFL-LMTS" u="1"/>
      </sharedItems>
    </cacheField>
    <cacheField name="Year of Purchase" numFmtId="0">
      <sharedItems containsNonDate="0" containsString="0" containsBlank="1" containsNumber="1" containsInteger="1" minValue="2017" maxValue="2025" count="10">
        <m/>
        <n v="2022" u="1"/>
        <n v="2020" u="1"/>
        <n v="2025" u="1"/>
        <n v="2018" u="1"/>
        <n v="2023" u="1"/>
        <n v="2021" u="1"/>
        <n v="2019" u="1"/>
        <n v="2024" u="1"/>
        <n v="2017" u="1"/>
      </sharedItems>
    </cacheField>
    <cacheField name="Total Costs (CHF)" numFmtId="0">
      <sharedItems containsNonDate="0" containsString="0" containsBlank="1"/>
    </cacheField>
    <cacheField name="Required Funds (CHF)" numFmtId="0">
      <sharedItems containsNonDate="0" containsString="0" containsBlank="1"/>
    </cacheField>
    <cacheField name="%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ommerhäuser, Lars" refreshedDate="44141.917538425929" createdVersion="5" refreshedVersion="6" minRefreshableVersion="3" recordCount="41">
  <cacheSource type="worksheet">
    <worksheetSource ref="A2:E43" sheet="Other Costs"/>
  </cacheSource>
  <cacheFields count="5">
    <cacheField name="Description of other costs" numFmtId="0">
      <sharedItems containsNonDate="0" containsString="0" containsBlank="1"/>
    </cacheField>
    <cacheField name="Type of costs" numFmtId="0">
      <sharedItems containsNonDate="0" containsBlank="1" count="6">
        <m/>
        <s v="Event Organisation" u="1"/>
        <s v="3rd Party Services" u="1"/>
        <s v="others" u="1"/>
        <s v="Raw Materials" u="1"/>
        <s v="Travel Expenses" u="1"/>
      </sharedItems>
    </cacheField>
    <cacheField name="Project Partner" numFmtId="0">
      <sharedItems containsNonDate="0" containsBlank="1" count="12">
        <m/>
        <s v="5 / Empa-LAMP2" u="1"/>
        <s v="2 / EPFL-RRL" u="1"/>
        <s v="0 / -" u="1"/>
        <s v="0 / PSI-PEM" u="1"/>
        <s v="7 / ETHZ-pdz" u="1"/>
        <s v="6 / EPFL-LADT" u="1"/>
        <s v="5 / Empa-LAMP" u="1"/>
        <s v="3 / EPFL-LPO" u="1"/>
        <s v="4 / ETHZ-NMI" u="1"/>
        <s v="0 / Empa-XRC" u="1"/>
        <s v="1 / EPFL-LMTS" u="1"/>
      </sharedItems>
    </cacheField>
    <cacheField name="Year of Spending" numFmtId="0">
      <sharedItems containsNonDate="0" containsString="0" containsBlank="1" containsNumber="1" containsInteger="1" minValue="2017" maxValue="2025" count="10">
        <m/>
        <n v="2022" u="1"/>
        <n v="2020" u="1"/>
        <n v="2025" u="1"/>
        <n v="2018" u="1"/>
        <n v="2023" u="1"/>
        <n v="2021" u="1"/>
        <n v="2019" u="1"/>
        <n v="2024" u="1"/>
        <n v="2017" u="1"/>
      </sharedItems>
    </cacheField>
    <cacheField name="Costs (CHF)" numFmtId="166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  <m/>
    <m/>
    <x v="0"/>
    <m/>
    <s v=""/>
    <x v="0"/>
    <n v="0.5"/>
    <x v="0"/>
    <s v=""/>
    <x v="0"/>
    <n v="1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1"/>
    <x v="0"/>
    <s v=""/>
    <x v="0"/>
    <n v="1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1"/>
    <x v="0"/>
    <s v=""/>
    <x v="0"/>
    <n v="0.5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1"/>
    <x v="0"/>
    <s v=""/>
    <x v="0"/>
    <n v="1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1"/>
    <x v="0"/>
    <s v=""/>
    <x v="0"/>
    <n v="0.75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.5"/>
    <x v="0"/>
    <s v=""/>
    <x v="0"/>
    <n v="0.5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  <r>
    <x v="0"/>
    <m/>
    <m/>
    <x v="0"/>
    <m/>
    <s v=""/>
    <x v="0"/>
    <n v="0"/>
    <x v="0"/>
    <s v=""/>
    <x v="0"/>
    <n v="0"/>
    <x v="0"/>
    <s v=""/>
    <x v="0"/>
    <n v="0"/>
    <x v="0"/>
    <s v=""/>
    <x v="0"/>
    <n v="0"/>
    <x v="0"/>
    <s v=""/>
    <x v="0"/>
    <n v="0"/>
    <x v="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  <r>
    <m/>
    <x v="0"/>
    <x v="0"/>
    <x v="0"/>
    <m/>
    <m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"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  <r>
    <m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G44:H46" firstHeaderRow="1" firstDataRow="1" firstDataCol="1" rowPageCount="2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axis="axisPage" multipleItemSelectionAllowed="1" showAll="0" defaultSubtotal="0">
      <items count="7">
        <item m="1" x="6"/>
        <item m="1" x="5"/>
        <item m="1" x="4"/>
        <item m="1" x="3"/>
        <item m="1" x="2"/>
        <item x="0"/>
        <item m="1" x="1"/>
      </items>
    </pivotField>
    <pivotField numFmtId="9" showAll="0" defaultSubtotal="0"/>
    <pivotField axis="axisRow" outline="0" showAll="0" defaultSubtotal="0">
      <items count="3">
        <item x="0"/>
        <item m="1" x="2"/>
        <item m="1" x="1"/>
      </items>
    </pivotField>
    <pivotField dataField="1" showAll="0" defaultSubtotal="0"/>
    <pivotField showAll="0"/>
    <pivotField numFmtId="9" showAll="0"/>
    <pivotField compact="0" subtotalTop="0" showAll="0" defaultSubtotal="0"/>
    <pivotField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pageFields count="2">
    <pageField fld="0" hier="-1"/>
    <pageField fld="14" hier="-1"/>
  </pageFields>
  <dataFields count="1">
    <dataField name="Summe von P2 CHF" fld="17" baseField="16" baseItem="1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G62:H64" firstHeaderRow="1" firstDataRow="1" firstDataCol="1" rowPageCount="1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axis="axisRow" multipleItemSelectionAllowed="1" showAll="0" defaultSubtotal="0">
      <items count="7">
        <item m="1" x="6"/>
        <item m="1" x="5"/>
        <item m="1" x="4"/>
        <item m="1" x="3"/>
        <item m="1" x="2"/>
        <item x="0"/>
        <item m="1" x="1"/>
      </items>
    </pivotField>
    <pivotField numFmtId="9" showAll="0" defaultSubtotal="0"/>
    <pivotField outline="0" showAll="0" defaultSubtotal="0"/>
    <pivotField dataField="1" showAll="0" defaultSubtotal="0"/>
    <pivotField showAll="0"/>
    <pivotField numFmtId="9" showAll="0"/>
    <pivotField compact="0" subtotalTop="0" showAll="0" defaultSubtotal="0"/>
    <pivotField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14"/>
  </rowFields>
  <rowItems count="2">
    <i>
      <x v="5"/>
    </i>
    <i t="grand">
      <x/>
    </i>
  </rowItems>
  <colItems count="1">
    <i/>
  </colItems>
  <pageFields count="1">
    <pageField fld="0" hier="-1"/>
  </pageFields>
  <dataFields count="1">
    <dataField name="Summe von P2 CHF" fld="17" baseField="16" baseItem="1"/>
  </dataFields>
  <formats count="1">
    <format dxfId="1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44:B46" firstHeaderRow="1" firstDataRow="1" firstDataCol="1" rowPageCount="2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 defaultSubtotal="0">
      <items count="7">
        <item m="1" x="6"/>
        <item m="1" x="4"/>
        <item m="1" x="1"/>
        <item m="1" x="5"/>
        <item m="1" x="2"/>
        <item x="0"/>
        <item m="1" x="3"/>
      </items>
    </pivotField>
    <pivotField numFmtId="9" showAll="0" defaultSubtotal="0"/>
    <pivotField axis="axisRow" outline="0" showAll="0" defaultSubtotal="0">
      <items count="3">
        <item x="0"/>
        <item m="1" x="2"/>
        <item m="1" x="1"/>
      </items>
    </pivotField>
    <pivotField dataField="1"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/>
    <pivotField numFmtId="9" showAll="0"/>
    <pivotField compact="0" subtotalTop="0" showAll="0" defaultSubtotal="0"/>
    <pivotField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8"/>
  </rowFields>
  <rowItems count="2">
    <i>
      <x/>
    </i>
    <i t="grand">
      <x/>
    </i>
  </rowItems>
  <colItems count="1">
    <i/>
  </colItems>
  <pageFields count="2">
    <pageField fld="0" hier="-1"/>
    <pageField fld="6" hier="-1"/>
  </pageFields>
  <dataFields count="1">
    <dataField name="Summe von L CHF" fld="9" baseField="0" baseItem="2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3:F5" firstHeaderRow="0" firstDataRow="1" firstDataCol="1"/>
  <pivotFields count="26">
    <pivotField axis="axisRow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numFmtId="9" showAll="0" defaultSubtotal="0"/>
    <pivotField showAll="0" defaultSubtotal="0"/>
    <pivotField dataField="1" showAll="0" defaultSubtotal="0"/>
    <pivotField showAll="0" defaultSubtotal="0"/>
    <pivotField numFmtId="9" showAll="0" defaultSubtotal="0"/>
    <pivotField showAll="0" defaultSubtotal="0"/>
    <pivotField dataField="1" showAll="0" defaultSubtotal="0"/>
    <pivotField showAll="0" defaultSubtotal="0"/>
    <pivotField numFmtId="9" showAll="0" defaultSubtotal="0"/>
    <pivotField showAll="0" defaultSubtotal="0"/>
    <pivotField dataField="1" showAll="0" defaultSubtotal="0"/>
    <pivotField showAll="0"/>
    <pivotField numFmtId="9" showAll="0"/>
    <pivotField showAll="0" defaultSubtotal="0"/>
    <pivotField dataField="1" showAll="0" defaultSubtotal="0"/>
    <pivotField showAll="0" defaultSubtotal="0"/>
    <pivotField numFmtId="9" showAll="0" defaultSubtotal="0"/>
    <pivotField showAll="0" defaultSubtotal="0"/>
    <pivotField dataField="1" showAll="0" defaultSubtotal="0"/>
  </pivotFields>
  <rowFields count="1">
    <field x="0"/>
  </rowFields>
  <rowItems count="2">
    <i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me von L CHF" fld="9" baseField="0" baseItem="2"/>
    <dataField name="Summe von P1 CHF" fld="13" baseField="0" baseItem="2"/>
    <dataField name="Summe von P2 CHF" fld="17" baseField="0" baseItem="2"/>
    <dataField name="Summe von P3 CHF" fld="21" baseField="0" baseItem="2"/>
    <dataField name="Summe von P4 CHF" fld="25" baseField="0" baseItem="2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Werte" updatedVersion="6" minRefreshableVersion="3" useAutoFormatting="1" itemPrintTitles="1" createdVersion="5" indent="0" outline="1" outlineData="1" multipleFieldFilters="0">
  <location ref="N3:O5" firstHeaderRow="1" firstDataRow="1" firstDataCol="1"/>
  <pivotFields count="7">
    <pivotField showAll="0" defaultSubtotal="0"/>
    <pivotField axis="axisRow" showAll="0">
      <items count="6">
        <item m="1" x="3"/>
        <item m="1" x="4"/>
        <item m="1" x="1"/>
        <item m="1" x="2"/>
        <item x="0"/>
        <item t="default"/>
      </items>
    </pivotField>
    <pivotField showAll="0" defaultSubtotal="0"/>
    <pivotField showAll="0" defaultSubtotal="0"/>
    <pivotField dataField="1" showAll="0"/>
    <pivotField showAll="0"/>
    <pivotField showAll="0"/>
  </pivotFields>
  <rowFields count="1">
    <field x="1"/>
  </rowFields>
  <rowItems count="2">
    <i>
      <x v="4"/>
    </i>
    <i t="grand">
      <x/>
    </i>
  </rowItems>
  <colItems count="1">
    <i/>
  </colItems>
  <dataFields count="1">
    <dataField name="Summe von Total Costs (CHF)" fld="4" baseField="1" baseItem="0" numFmtId="166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Werte" showMissing="0" updatedVersion="6" minRefreshableVersion="3" useAutoFormatting="1" rowGrandTotals="0" colGrandTotals="0" itemPrintTitles="1" createdVersion="5" indent="0" outline="1" outlineData="1" multipleFieldFilters="0" customListSort="0">
  <location ref="A3:B5" firstHeaderRow="1" firstDataRow="2" firstDataCol="1"/>
  <pivotFields count="7">
    <pivotField showAll="0" defaultSubtotal="0"/>
    <pivotField showAll="0"/>
    <pivotField axis="axisRow" showAll="0" includeNewItemsInFilter="1" sortType="ascending" defaultSubtotal="0">
      <items count="29">
        <item m="1" x="12"/>
        <item m="1" x="8"/>
        <item m="1" x="21"/>
        <item m="1" x="28"/>
        <item m="1" x="2"/>
        <item m="1" x="16"/>
        <item m="1" x="23"/>
        <item m="1" x="15"/>
        <item m="1" x="1"/>
        <item m="1" x="13"/>
        <item m="1" x="11"/>
        <item m="1" x="6"/>
        <item m="1" x="26"/>
        <item m="1" x="24"/>
        <item m="1" x="18"/>
        <item m="1" x="17"/>
        <item m="1" x="14"/>
        <item m="1" x="22"/>
        <item m="1" x="7"/>
        <item m="1" x="3"/>
        <item m="1" x="9"/>
        <item m="1" x="4"/>
        <item m="1" x="25"/>
        <item m="1" x="20"/>
        <item m="1" x="10"/>
        <item m="1" x="5"/>
        <item m="1" x="27"/>
        <item m="1" x="19"/>
        <item x="0"/>
      </items>
    </pivotField>
    <pivotField axis="axisCol" showAll="0" sortType="ascending" defaultSubtotal="0">
      <items count="10">
        <item m="1" x="9"/>
        <item m="1" x="4"/>
        <item m="1" x="7"/>
        <item m="1" x="2"/>
        <item m="1" x="6"/>
        <item m="1" x="1"/>
        <item m="1" x="5"/>
        <item m="1" x="8"/>
        <item m="1" x="3"/>
        <item x="0"/>
      </items>
    </pivotField>
    <pivotField showAll="0"/>
    <pivotField dataField="1" showAll="0"/>
    <pivotField showAll="0"/>
  </pivotFields>
  <rowFields count="1">
    <field x="2"/>
  </rowFields>
  <rowItems count="1">
    <i>
      <x v="28"/>
    </i>
  </rowItems>
  <colFields count="1">
    <field x="3"/>
  </colFields>
  <colItems count="1">
    <i>
      <x v="9"/>
    </i>
  </colItems>
  <dataFields count="1">
    <dataField name="Summe von Required Funds (CHF)" fld="5" baseField="2" baseItem="1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5" indent="0" outline="1" outlineData="1" multipleFieldFilters="0">
  <location ref="A3:B5" firstHeaderRow="1" firstDataRow="2" firstDataCol="1"/>
  <pivotFields count="5">
    <pivotField showAll="0" defaultSubtotal="0"/>
    <pivotField showAll="0" defaultSubtotal="0"/>
    <pivotField axis="axisRow" showAll="0" sortType="ascending" defaultSubtotal="0">
      <items count="12">
        <item m="1" x="3"/>
        <item m="1" x="10"/>
        <item m="1" x="4"/>
        <item m="1" x="11"/>
        <item m="1" x="2"/>
        <item m="1" x="8"/>
        <item m="1" x="9"/>
        <item m="1" x="7"/>
        <item m="1" x="1"/>
        <item m="1" x="6"/>
        <item m="1" x="5"/>
        <item x="0"/>
      </items>
    </pivotField>
    <pivotField axis="axisCol" showAll="0" sortType="ascending" defaultSubtotal="0">
      <items count="10">
        <item m="1" x="9"/>
        <item m="1" x="4"/>
        <item m="1" x="7"/>
        <item m="1" x="2"/>
        <item m="1" x="6"/>
        <item m="1" x="1"/>
        <item m="1" x="5"/>
        <item m="1" x="8"/>
        <item m="1" x="3"/>
        <item x="0"/>
      </items>
    </pivotField>
    <pivotField dataField="1" showAll="0" defaultSubtotal="0"/>
  </pivotFields>
  <rowFields count="1">
    <field x="2"/>
  </rowFields>
  <rowItems count="1">
    <i>
      <x v="11"/>
    </i>
  </rowItems>
  <colFields count="1">
    <field x="3"/>
  </colFields>
  <colItems count="1">
    <i>
      <x v="9"/>
    </i>
  </colItems>
  <dataFields count="1">
    <dataField name="Summe von Costs (CHF)" fld="4" baseField="2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Werte" updatedVersion="6" minRefreshableVersion="3" useAutoFormatting="1" itemPrintTitles="1" createdVersion="5" indent="0" outline="1" outlineData="1" multipleFieldFilters="0">
  <location ref="N3:O5" firstHeaderRow="1" firstDataRow="1" firstDataCol="1"/>
  <pivotFields count="5">
    <pivotField showAll="0" defaultSubtotal="0"/>
    <pivotField axis="axisRow" showAll="0" defaultSubtotal="0">
      <items count="6">
        <item m="1" x="2"/>
        <item m="1" x="1"/>
        <item m="1" x="3"/>
        <item m="1" x="4"/>
        <item m="1" x="5"/>
        <item x="0"/>
      </items>
    </pivotField>
    <pivotField showAll="0" defaultSubtotal="0"/>
    <pivotField showAll="0" defaultSubtotal="0"/>
    <pivotField dataField="1" showAll="0" defaultSubtotal="0"/>
  </pivotFields>
  <rowFields count="1">
    <field x="1"/>
  </rowFields>
  <rowItems count="2">
    <i>
      <x v="5"/>
    </i>
    <i t="grand">
      <x/>
    </i>
  </rowItems>
  <colItems count="1">
    <i/>
  </colItems>
  <dataFields count="1">
    <dataField name="Summe von Costs (CHF)" fld="4" baseField="2" baseItem="0" numFmtId="166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J44:K46" firstHeaderRow="1" firstDataRow="1" firstDataCol="1" rowPageCount="2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axis="axisPage" multipleItemSelectionAllowed="1" showAll="0">
      <items count="8">
        <item m="1" x="2"/>
        <item m="1" x="1"/>
        <item m="1" x="6"/>
        <item m="1" x="5"/>
        <item m="1" x="4"/>
        <item x="0"/>
        <item m="1" x="3"/>
        <item t="default"/>
      </items>
    </pivotField>
    <pivotField numFmtId="9" showAll="0"/>
    <pivotField axis="axisRow" compact="0" subtotalTop="0" showAll="0" defaultSubtotal="0">
      <items count="3">
        <item x="0"/>
        <item m="1" x="2"/>
        <item m="1" x="1"/>
      </items>
    </pivotField>
    <pivotField dataField="1"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20"/>
  </rowFields>
  <rowItems count="2">
    <i>
      <x/>
    </i>
    <i t="grand">
      <x/>
    </i>
  </rowItems>
  <colItems count="1">
    <i/>
  </colItems>
  <pageFields count="2">
    <pageField fld="0" hier="-1"/>
    <pageField fld="18" hier="-1"/>
  </pageFields>
  <dataFields count="1">
    <dataField name="Summe von P3 CHF" fld="21" baseField="18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D62:E64" firstHeaderRow="1" firstDataRow="1" firstDataCol="1" rowPageCount="1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axis="axisRow" multipleItemSelectionAllowed="1" showAll="0" defaultSubtotal="0">
      <items count="7">
        <item m="1" x="3"/>
        <item m="1" x="2"/>
        <item m="1" x="1"/>
        <item m="1" x="6"/>
        <item m="1" x="5"/>
        <item x="0"/>
        <item m="1" x="4"/>
      </items>
    </pivotField>
    <pivotField numFmtId="9" showAll="0" defaultSubtotal="0"/>
    <pivotField outline="0" showAll="0" defaultSubtotal="0"/>
    <pivotField dataField="1"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/>
    <pivotField numFmtId="9" showAll="0"/>
    <pivotField compact="0" subtotalTop="0" showAll="0" defaultSubtotal="0"/>
    <pivotField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10"/>
  </rowFields>
  <rowItems count="2">
    <i>
      <x v="5"/>
    </i>
    <i t="grand">
      <x/>
    </i>
  </rowItems>
  <colItems count="1">
    <i/>
  </colItems>
  <pageFields count="1">
    <pageField fld="0" hier="-1"/>
  </pageFields>
  <dataFields count="1">
    <dataField name="Summe von P1 CHF" fld="13" baseField="12" baseItem="2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M62:N64" firstHeaderRow="1" firstDataRow="1" firstDataCol="1" rowPageCount="1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/>
    <pivotField numFmtId="9" showAll="0"/>
    <pivotField compact="0" subtotalTop="0" showAll="0" defaultSubtotal="0"/>
    <pivotField showAll="0" defaultSubtotal="0"/>
    <pivotField axis="axisRow" multipleItemSelectionAllowed="1" showAll="0" defaultSubtotal="0">
      <items count="1">
        <item x="0"/>
      </items>
    </pivotField>
    <pivotField numFmtId="9" showAll="0" defaultSubtotal="0"/>
    <pivotField compact="0" subtotalTop="0" showAll="0" defaultSubtotal="0"/>
    <pivotField dataField="1" showAll="0" defaultSubtotal="0"/>
  </pivotFields>
  <rowFields count="1">
    <field x="22"/>
  </rowFields>
  <rowItems count="2">
    <i>
      <x/>
    </i>
    <i t="grand">
      <x/>
    </i>
  </rowItems>
  <colItems count="1">
    <i/>
  </colItems>
  <pageFields count="1">
    <pageField fld="0" hier="-1"/>
  </pageFields>
  <dataFields count="1">
    <dataField name="Summe von P4 CHF" fld="25" baseField="22" baseItem="0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17:F19" firstHeaderRow="0" firstDataRow="1" firstDataCol="1"/>
  <pivotFields count="26">
    <pivotField showAll="0"/>
    <pivotField showAll="0"/>
    <pivotField showAll="0"/>
    <pivotField axis="axisRow" showAll="0">
      <items count="7">
        <item m="1" x="4"/>
        <item m="1" x="2"/>
        <item m="1" x="3"/>
        <item x="0"/>
        <item m="1" x="5"/>
        <item m="1" x="1"/>
        <item t="default"/>
      </items>
    </pivotField>
    <pivotField showAll="0"/>
    <pivotField showAll="0"/>
    <pivotField showAll="0" defaultSubtotal="0"/>
    <pivotField numFmtId="9" showAll="0" defaultSubtotal="0"/>
    <pivotField showAll="0" defaultSubtotal="0"/>
    <pivotField dataField="1" showAll="0" defaultSubtotal="0"/>
    <pivotField showAll="0" defaultSubtotal="0"/>
    <pivotField numFmtId="9" showAll="0" defaultSubtotal="0"/>
    <pivotField showAll="0" defaultSubtotal="0"/>
    <pivotField dataField="1" showAll="0" defaultSubtotal="0"/>
    <pivotField showAll="0" defaultSubtotal="0"/>
    <pivotField numFmtId="9" showAll="0" defaultSubtotal="0"/>
    <pivotField showAll="0" defaultSubtotal="0"/>
    <pivotField dataField="1" showAll="0" defaultSubtotal="0"/>
    <pivotField showAll="0"/>
    <pivotField numFmtId="9" showAll="0"/>
    <pivotField showAll="0" defaultSubtotal="0"/>
    <pivotField dataField="1" showAll="0" defaultSubtotal="0"/>
    <pivotField showAll="0" defaultSubtotal="0"/>
    <pivotField numFmtId="9" showAll="0" defaultSubtotal="0"/>
    <pivotField showAll="0" defaultSubtotal="0"/>
    <pivotField dataField="1" showAll="0" defaultSubtotal="0"/>
  </pivotFields>
  <rowFields count="1">
    <field x="3"/>
  </rowFields>
  <rowItems count="2"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me von L CHF" fld="9" baseField="0" baseItem="2"/>
    <dataField name="Summe von P1 CHF" fld="13" baseField="0" baseItem="2"/>
    <dataField name="Summe von P2 CHF" fld="17" baseField="0" baseItem="2"/>
    <dataField name="Summe von P3 CHF" fld="21" baseField="0" baseItem="2"/>
    <dataField name="Summe von P4 CHF" fld="25" baseField="0" baseItem="2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62:B64" firstHeaderRow="1" firstDataRow="1" firstDataCol="1" rowPageCount="1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axis="axisRow" multipleItemSelectionAllowed="1" showAll="0" defaultSubtotal="0">
      <items count="7">
        <item m="1" x="6"/>
        <item m="1" x="4"/>
        <item m="1" x="1"/>
        <item m="1" x="5"/>
        <item m="1" x="2"/>
        <item x="0"/>
        <item m="1" x="3"/>
      </items>
    </pivotField>
    <pivotField numFmtId="9" showAll="0" defaultSubtotal="0"/>
    <pivotField outline="0" showAll="0" defaultSubtotal="0"/>
    <pivotField dataField="1"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/>
    <pivotField numFmtId="9" showAll="0"/>
    <pivotField compact="0" subtotalTop="0" showAll="0" defaultSubtotal="0"/>
    <pivotField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6"/>
  </rowFields>
  <rowItems count="2">
    <i>
      <x v="5"/>
    </i>
    <i t="grand">
      <x/>
    </i>
  </rowItems>
  <colItems count="1">
    <i/>
  </colItems>
  <pageFields count="1">
    <pageField fld="0" hier="-1"/>
  </pageFields>
  <dataFields count="1">
    <dataField name="Summe von L CHF" fld="9" baseField="0" baseItem="2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M44:N46" firstHeaderRow="1" firstDataRow="1" firstDataCol="1" rowPageCount="2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/>
    <pivotField numFmtId="9" showAll="0"/>
    <pivotField compact="0" subtotalTop="0" showAll="0" defaultSubtotal="0"/>
    <pivotField showAll="0" defaultSubtotal="0"/>
    <pivotField axis="axisPage" multipleItemSelectionAllowed="1" showAll="0" defaultSubtotal="0">
      <items count="1">
        <item x="0"/>
      </items>
    </pivotField>
    <pivotField numFmtId="9" showAll="0" defaultSubtotal="0"/>
    <pivotField axis="axisRow" compact="0" subtotalTop="0" showAll="0" defaultSubtotal="0">
      <items count="1">
        <item x="0"/>
      </items>
    </pivotField>
    <pivotField dataField="1" showAll="0" defaultSubtotal="0"/>
  </pivotFields>
  <rowFields count="1">
    <field x="24"/>
  </rowFields>
  <rowItems count="2">
    <i>
      <x/>
    </i>
    <i t="grand">
      <x/>
    </i>
  </rowItems>
  <colItems count="1">
    <i/>
  </colItems>
  <pageFields count="2">
    <pageField fld="0" hier="-1"/>
    <pageField fld="22" hier="-1"/>
  </pageFields>
  <dataFields count="1">
    <dataField name="Summe von P4 CHF" fld="25" baseField="22" baseItem="0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D44:E46" firstHeaderRow="1" firstDataRow="1" firstDataCol="1" rowPageCount="2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axis="axisPage" multipleItemSelectionAllowed="1" showAll="0" defaultSubtotal="0">
      <items count="7">
        <item m="1" x="3"/>
        <item m="1" x="2"/>
        <item m="1" x="1"/>
        <item m="1" x="6"/>
        <item m="1" x="5"/>
        <item x="0"/>
        <item m="1" x="4"/>
      </items>
    </pivotField>
    <pivotField numFmtId="9" showAll="0" defaultSubtotal="0"/>
    <pivotField axis="axisRow" outline="0" showAll="0" defaultSubtotal="0">
      <items count="3">
        <item x="0"/>
        <item m="1" x="2"/>
        <item m="1" x="1"/>
      </items>
    </pivotField>
    <pivotField dataField="1"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/>
    <pivotField numFmtId="9" showAll="0"/>
    <pivotField compact="0" subtotalTop="0" showAll="0" defaultSubtotal="0"/>
    <pivotField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12"/>
  </rowFields>
  <rowItems count="2">
    <i>
      <x/>
    </i>
    <i t="grand">
      <x/>
    </i>
  </rowItems>
  <colItems count="1">
    <i/>
  </colItems>
  <pageFields count="2">
    <pageField fld="0" hier="-1"/>
    <pageField fld="10" hier="-1"/>
  </pageFields>
  <dataFields count="1">
    <dataField name="Summe von P1 CHF" fld="13" baseField="12" baseItem="2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J62:K64" firstHeaderRow="1" firstDataRow="1" firstDataCol="1" rowPageCount="1" colPageCount="1"/>
  <pivotFields count="26"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multipleItemSelectionAllowed="1"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showAll="0" defaultSubtotal="0"/>
    <pivotField numFmtId="9" showAll="0" defaultSubtotal="0"/>
    <pivotField outline="0" showAll="0" defaultSubtotal="0"/>
    <pivotField showAll="0" defaultSubtotal="0"/>
    <pivotField axis="axisRow" multipleItemSelectionAllowed="1" showAll="0" defaultSubtotal="0">
      <items count="7">
        <item m="1" x="2"/>
        <item m="1" x="1"/>
        <item m="1" x="6"/>
        <item m="1" x="5"/>
        <item m="1" x="4"/>
        <item x="0"/>
        <item m="1" x="3"/>
      </items>
    </pivotField>
    <pivotField numFmtId="9" showAll="0"/>
    <pivotField compact="0" subtotalTop="0" showAll="0" defaultSubtotal="0"/>
    <pivotField dataField="1" showAll="0" defaultSubtotal="0"/>
    <pivotField showAll="0" defaultSubtotal="0"/>
    <pivotField numFmtId="9" showAll="0" defaultSubtotal="0"/>
    <pivotField compact="0" subtotalTop="0" showAll="0" defaultSubtotal="0"/>
    <pivotField showAll="0" defaultSubtotal="0"/>
  </pivotFields>
  <rowFields count="1">
    <field x="18"/>
  </rowFields>
  <rowItems count="2">
    <i>
      <x v="5"/>
    </i>
    <i t="grand">
      <x/>
    </i>
  </rowItems>
  <colItems count="1">
    <i/>
  </colItems>
  <pageFields count="1">
    <pageField fld="0" hier="-1"/>
  </pageFields>
  <dataFields count="1">
    <dataField name="Summe von P3 CHF" fld="21" baseField="18" baseItem="0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7"/>
    <pageSetUpPr fitToPage="1"/>
  </sheetPr>
  <dimension ref="A1:AJ36"/>
  <sheetViews>
    <sheetView tabSelected="1" zoomScaleNormal="100" workbookViewId="0">
      <pane ySplit="4" topLeftCell="A5" activePane="bottomLeft" state="frozen"/>
      <selection activeCell="B25" sqref="B25"/>
      <selection pane="bottomLeft" activeCell="B21" sqref="B21"/>
    </sheetView>
  </sheetViews>
  <sheetFormatPr baseColWidth="10" defaultColWidth="11.42578125" defaultRowHeight="15" x14ac:dyDescent="0.25"/>
  <cols>
    <col min="1" max="1" width="22.7109375" customWidth="1"/>
    <col min="2" max="2" width="12" bestFit="1" customWidth="1"/>
    <col min="3" max="3" width="16.7109375" customWidth="1"/>
    <col min="4" max="4" width="1.7109375" customWidth="1"/>
    <col min="5" max="5" width="22.7109375" customWidth="1"/>
    <col min="6" max="6" width="12" bestFit="1" customWidth="1"/>
    <col min="7" max="7" width="16.7109375" customWidth="1"/>
    <col min="8" max="8" width="1.7109375" customWidth="1"/>
    <col min="9" max="9" width="22.7109375" customWidth="1"/>
    <col min="10" max="10" width="12" bestFit="1" customWidth="1"/>
    <col min="11" max="11" width="16.7109375" customWidth="1"/>
    <col min="12" max="12" width="1.7109375" customWidth="1"/>
    <col min="13" max="13" width="22.7109375" customWidth="1"/>
    <col min="14" max="14" width="12" bestFit="1" customWidth="1"/>
    <col min="15" max="15" width="16.7109375" customWidth="1"/>
    <col min="16" max="16" width="1.7109375" customWidth="1"/>
    <col min="17" max="17" width="22.7109375" customWidth="1"/>
    <col min="18" max="18" width="12" bestFit="1" customWidth="1"/>
    <col min="19" max="19" width="16.7109375" customWidth="1"/>
    <col min="20" max="20" width="1.7109375" customWidth="1"/>
    <col min="21" max="21" width="22.7109375" customWidth="1"/>
    <col min="22" max="22" width="12" bestFit="1" customWidth="1"/>
    <col min="23" max="23" width="16.7109375" customWidth="1"/>
    <col min="24" max="24" width="1.7109375" customWidth="1"/>
    <col min="25" max="25" width="22.7109375" customWidth="1"/>
    <col min="26" max="26" width="12" bestFit="1" customWidth="1"/>
    <col min="27" max="27" width="16.7109375" customWidth="1"/>
    <col min="28" max="28" width="1.7109375" customWidth="1"/>
    <col min="29" max="29" width="22.7109375" customWidth="1"/>
    <col min="30" max="30" width="12" bestFit="1" customWidth="1"/>
    <col min="31" max="31" width="16.7109375" customWidth="1"/>
    <col min="32" max="32" width="1.7109375" customWidth="1"/>
    <col min="33" max="33" width="14.42578125" bestFit="1" customWidth="1"/>
    <col min="34" max="34" width="1.7109375" customWidth="1"/>
    <col min="35" max="35" width="13.5703125" customWidth="1"/>
  </cols>
  <sheetData>
    <row r="1" spans="1:36" s="3" customFormat="1" x14ac:dyDescent="0.25">
      <c r="A1" s="202" t="s">
        <v>73</v>
      </c>
      <c r="B1" s="202"/>
      <c r="C1" s="202"/>
      <c r="E1" s="198" t="s">
        <v>2</v>
      </c>
      <c r="F1" s="198"/>
      <c r="G1" s="198"/>
      <c r="I1" s="194" t="s">
        <v>88</v>
      </c>
      <c r="J1" s="194"/>
      <c r="K1" s="194"/>
      <c r="M1" s="190" t="s">
        <v>50</v>
      </c>
      <c r="N1" s="190"/>
      <c r="O1" s="190"/>
      <c r="Q1" s="26" t="s">
        <v>4</v>
      </c>
      <c r="R1" s="26"/>
      <c r="S1" s="26"/>
      <c r="U1" s="169" t="s">
        <v>74</v>
      </c>
      <c r="V1" s="169"/>
      <c r="W1" s="169"/>
      <c r="Y1" s="170" t="s">
        <v>78</v>
      </c>
      <c r="Z1" s="170"/>
      <c r="AA1" s="170"/>
      <c r="AC1" s="171" t="s">
        <v>81</v>
      </c>
      <c r="AD1" s="171"/>
      <c r="AE1" s="171"/>
    </row>
    <row r="2" spans="1:36" x14ac:dyDescent="0.25">
      <c r="A2" s="202" t="s">
        <v>21</v>
      </c>
      <c r="B2" s="28"/>
      <c r="C2" s="204" t="str">
        <f>IF(B2="Empa",0.16,IF(B2="PSI",0.16,IF(B2="ETHZ",0.16,IF(B2="EPFL",0.16,""))))</f>
        <v/>
      </c>
      <c r="E2" s="198" t="s">
        <v>21</v>
      </c>
      <c r="F2" s="28"/>
      <c r="G2" s="200" t="str">
        <f>IF(F2="Empa",0.16,IF(F2="PSI",0.16,IF(F2="ETHZ",0.16,IF(F2="EPFL",0.16,""))))</f>
        <v/>
      </c>
      <c r="I2" s="194" t="s">
        <v>21</v>
      </c>
      <c r="J2" s="28"/>
      <c r="K2" s="196" t="str">
        <f>IF(J2="Empa",0.16,IF(J2="PSI",0.16,IF(J2="ETHZ",0.16,IF(J2="EPFL",0.16,""))))</f>
        <v/>
      </c>
      <c r="M2" s="190" t="s">
        <v>21</v>
      </c>
      <c r="N2" s="28"/>
      <c r="O2" s="192" t="str">
        <f>IF(N2="Empa",0.16,IF(N2="PSI",0.16,IF(N2="ETHZ",0.16,IF(N2="EPFL",0.16,""))))</f>
        <v/>
      </c>
      <c r="Q2" s="26" t="s">
        <v>21</v>
      </c>
      <c r="R2" s="28"/>
      <c r="S2" s="34" t="str">
        <f>IF(R2="Empa",0.16,IF(R2="PSI",0.16,IF(R2="ETHZ",0.16,IF(R2="EPFL",0.16,""))))</f>
        <v/>
      </c>
      <c r="U2" s="169" t="s">
        <v>21</v>
      </c>
      <c r="V2" s="28"/>
      <c r="W2" s="175" t="str">
        <f>IF(V2="Empa",0.16,IF(V2="PSI",0.16,IF(V2="ETHZ",0.16,IF(V2="EPFL",0.16,""))))</f>
        <v/>
      </c>
      <c r="Y2" s="170" t="s">
        <v>21</v>
      </c>
      <c r="Z2" s="28"/>
      <c r="AA2" s="178" t="str">
        <f>IF(Z2="Empa",0.16,IF(Z2="PSI",0.16,IF(Z2="ETHZ",0.16,IF(Z2="EPFL",0.16,""))))</f>
        <v/>
      </c>
      <c r="AC2" s="171" t="s">
        <v>21</v>
      </c>
      <c r="AD2" s="28"/>
      <c r="AE2" s="173" t="str">
        <f>IF(AD2="Empa",0.16,IF(AD2="PSI",0.16,IF(AD2="ETHZ",0.16,IF(AD2="EPFL",0.16,""))))</f>
        <v/>
      </c>
    </row>
    <row r="3" spans="1:36" s="40" customFormat="1" x14ac:dyDescent="0.25">
      <c r="A3" s="203" t="s">
        <v>86</v>
      </c>
      <c r="B3" s="184"/>
      <c r="C3" s="205" t="str">
        <f>CONCATENATE("0 / ",B2,"-",B3)</f>
        <v>0 / -</v>
      </c>
      <c r="E3" s="199" t="s">
        <v>87</v>
      </c>
      <c r="F3" s="184"/>
      <c r="G3" s="201" t="str">
        <f>CONCATENATE("1 / ",F2,"-",F3)</f>
        <v>1 / -</v>
      </c>
      <c r="I3" s="195" t="s">
        <v>87</v>
      </c>
      <c r="J3" s="184"/>
      <c r="K3" s="197" t="str">
        <f>CONCATENATE("2 / ",J2,"-",J3)</f>
        <v>2 / -</v>
      </c>
      <c r="M3" s="191" t="s">
        <v>87</v>
      </c>
      <c r="N3" s="184"/>
      <c r="O3" s="193" t="str">
        <f>CONCATENATE("3 / ",N2,"-",N3)</f>
        <v>3 / -</v>
      </c>
      <c r="Q3" s="36" t="s">
        <v>87</v>
      </c>
      <c r="R3" s="184"/>
      <c r="S3" s="185" t="str">
        <f>CONCATENATE("4 / ",R2,"-",R3)</f>
        <v>4 / -</v>
      </c>
      <c r="U3" s="176" t="s">
        <v>87</v>
      </c>
      <c r="V3" s="184"/>
      <c r="W3" s="186" t="str">
        <f>CONCATENATE("5 / ",V2,"-",V3)</f>
        <v>5 / -</v>
      </c>
      <c r="Y3" s="179" t="s">
        <v>87</v>
      </c>
      <c r="Z3" s="184"/>
      <c r="AA3" s="187" t="str">
        <f>CONCATENATE("6 / ",Z2,"-",Z3)</f>
        <v>6 / -</v>
      </c>
      <c r="AC3" s="172" t="s">
        <v>87</v>
      </c>
      <c r="AD3" s="184"/>
      <c r="AE3" s="188" t="str">
        <f>CONCATENATE("7 / ",AD2,"-",AD3)</f>
        <v>7 / -</v>
      </c>
    </row>
    <row r="4" spans="1:36" x14ac:dyDescent="0.25">
      <c r="A4" s="202" t="s">
        <v>97</v>
      </c>
      <c r="B4" s="202" t="s">
        <v>11</v>
      </c>
      <c r="C4" s="203" t="s">
        <v>23</v>
      </c>
      <c r="E4" s="198" t="s">
        <v>97</v>
      </c>
      <c r="F4" s="198" t="s">
        <v>11</v>
      </c>
      <c r="G4" s="199" t="s">
        <v>23</v>
      </c>
      <c r="I4" s="194" t="s">
        <v>97</v>
      </c>
      <c r="J4" s="194" t="s">
        <v>11</v>
      </c>
      <c r="K4" s="195" t="s">
        <v>23</v>
      </c>
      <c r="M4" s="190" t="s">
        <v>97</v>
      </c>
      <c r="N4" s="190" t="s">
        <v>11</v>
      </c>
      <c r="O4" s="191" t="s">
        <v>23</v>
      </c>
      <c r="Q4" s="26" t="s">
        <v>97</v>
      </c>
      <c r="R4" s="26" t="s">
        <v>11</v>
      </c>
      <c r="S4" s="36" t="s">
        <v>23</v>
      </c>
      <c r="U4" s="169" t="s">
        <v>97</v>
      </c>
      <c r="V4" s="169" t="s">
        <v>11</v>
      </c>
      <c r="W4" s="176" t="s">
        <v>23</v>
      </c>
      <c r="Y4" s="170" t="s">
        <v>97</v>
      </c>
      <c r="Z4" s="170" t="s">
        <v>11</v>
      </c>
      <c r="AA4" s="179" t="s">
        <v>23</v>
      </c>
      <c r="AC4" s="171" t="s">
        <v>97</v>
      </c>
      <c r="AD4" s="171" t="s">
        <v>11</v>
      </c>
      <c r="AE4" s="172" t="s">
        <v>23</v>
      </c>
      <c r="AG4" s="206" t="s">
        <v>16</v>
      </c>
      <c r="AI4" s="29" t="s">
        <v>11</v>
      </c>
      <c r="AJ4" s="30" t="s">
        <v>9</v>
      </c>
    </row>
    <row r="5" spans="1:36" x14ac:dyDescent="0.25">
      <c r="A5" s="28"/>
      <c r="B5" s="28"/>
      <c r="C5" s="42" t="str">
        <f t="shared" ref="C5:C10" si="0">IF(C$2="","Select Institution",IF(B5="","",VLOOKUP(B5,$AI$5:$AJ$7,2,FALSE)*(1+C$2)))</f>
        <v>Select Institution</v>
      </c>
      <c r="E5" s="28"/>
      <c r="F5" s="28"/>
      <c r="G5" s="33" t="str">
        <f t="shared" ref="G5:G10" si="1">IF(G$2="","Select Institution",IF(F5="","",VLOOKUP(F5,$AI$5:$AJ$7,2,FALSE)*(1+G$2)))</f>
        <v>Select Institution</v>
      </c>
      <c r="I5" s="28"/>
      <c r="J5" s="28"/>
      <c r="K5" s="32" t="str">
        <f t="shared" ref="K5:K10" si="2">IF(K$2="","Select Institution",IF(J5="","",VLOOKUP(J5,$AI$5:$AJ$7,2,FALSE)*(1+K$2)))</f>
        <v>Select Institution</v>
      </c>
      <c r="M5" s="28"/>
      <c r="N5" s="28"/>
      <c r="O5" s="35" t="str">
        <f t="shared" ref="O5:O10" si="3">IF(O$2="","Select Institution",IF(N5="","",VLOOKUP(N5,$AI$5:$AJ$7,2,FALSE)*(1+O$2)))</f>
        <v>Select Institution</v>
      </c>
      <c r="Q5" s="28"/>
      <c r="R5" s="28"/>
      <c r="S5" s="31" t="str">
        <f t="shared" ref="S5:S10" si="4">IF(S$2="","Select Institution",IF(R5="","",VLOOKUP(R5,$AI$5:$AJ$7,2,FALSE)*(1+S$2)))</f>
        <v>Select Institution</v>
      </c>
      <c r="U5" s="28"/>
      <c r="V5" s="28"/>
      <c r="W5" s="177" t="str">
        <f t="shared" ref="W5:W10" si="5">IF(W$2="","Select Institution",IF(V5="","",VLOOKUP(V5,$AI$5:$AJ$7,2,FALSE)*(1+W$2)))</f>
        <v>Select Institution</v>
      </c>
      <c r="Y5" s="28"/>
      <c r="Z5" s="28"/>
      <c r="AA5" s="180" t="str">
        <f t="shared" ref="AA5:AA10" si="6">IF(AA$2="","Select Institution",IF(Z5="","",VLOOKUP(Z5,$AI$5:$AJ$7,2,FALSE)*(1+AA$2)))</f>
        <v>Select Institution</v>
      </c>
      <c r="AC5" s="28"/>
      <c r="AD5" s="28"/>
      <c r="AE5" s="174" t="str">
        <f t="shared" ref="AE5:AE10" si="7">IF(AE$2="","Select Institution",IF(AD5="","",VLOOKUP(AD5,$AI$5:$AJ$7,2,FALSE)*(1+AE$2)))</f>
        <v>Select Institution</v>
      </c>
      <c r="AG5" s="207" t="s">
        <v>22</v>
      </c>
      <c r="AI5" s="37" t="s">
        <v>5</v>
      </c>
      <c r="AJ5" s="27">
        <v>90000</v>
      </c>
    </row>
    <row r="6" spans="1:36" x14ac:dyDescent="0.25">
      <c r="A6" s="28"/>
      <c r="B6" s="28"/>
      <c r="C6" s="42" t="str">
        <f t="shared" si="0"/>
        <v>Select Institution</v>
      </c>
      <c r="E6" s="28"/>
      <c r="F6" s="28"/>
      <c r="G6" s="33" t="str">
        <f t="shared" si="1"/>
        <v>Select Institution</v>
      </c>
      <c r="I6" s="28"/>
      <c r="J6" s="28"/>
      <c r="K6" s="32" t="str">
        <f t="shared" si="2"/>
        <v>Select Institution</v>
      </c>
      <c r="M6" s="28"/>
      <c r="N6" s="28"/>
      <c r="O6" s="35" t="str">
        <f t="shared" si="3"/>
        <v>Select Institution</v>
      </c>
      <c r="Q6" s="28"/>
      <c r="R6" s="28"/>
      <c r="S6" s="31" t="str">
        <f t="shared" si="4"/>
        <v>Select Institution</v>
      </c>
      <c r="U6" s="28"/>
      <c r="V6" s="28"/>
      <c r="W6" s="177" t="str">
        <f t="shared" si="5"/>
        <v>Select Institution</v>
      </c>
      <c r="Y6" s="28"/>
      <c r="Z6" s="28"/>
      <c r="AA6" s="180" t="str">
        <f t="shared" si="6"/>
        <v>Select Institution</v>
      </c>
      <c r="AC6" s="28"/>
      <c r="AD6" s="28"/>
      <c r="AE6" s="174" t="str">
        <f t="shared" si="7"/>
        <v>Select Institution</v>
      </c>
      <c r="AG6" s="208" t="s">
        <v>17</v>
      </c>
      <c r="AI6" s="37" t="s">
        <v>6</v>
      </c>
      <c r="AJ6" s="27">
        <v>55000</v>
      </c>
    </row>
    <row r="7" spans="1:36" x14ac:dyDescent="0.25">
      <c r="A7" s="28"/>
      <c r="B7" s="28"/>
      <c r="C7" s="42" t="str">
        <f t="shared" si="0"/>
        <v>Select Institution</v>
      </c>
      <c r="E7" s="28"/>
      <c r="F7" s="28"/>
      <c r="G7" s="33" t="str">
        <f t="shared" si="1"/>
        <v>Select Institution</v>
      </c>
      <c r="I7" s="28"/>
      <c r="J7" s="28"/>
      <c r="K7" s="32" t="str">
        <f t="shared" si="2"/>
        <v>Select Institution</v>
      </c>
      <c r="M7" s="28"/>
      <c r="N7" s="28"/>
      <c r="O7" s="35" t="str">
        <f t="shared" si="3"/>
        <v>Select Institution</v>
      </c>
      <c r="Q7" s="28"/>
      <c r="R7" s="28"/>
      <c r="S7" s="31" t="str">
        <f t="shared" si="4"/>
        <v>Select Institution</v>
      </c>
      <c r="U7" s="28"/>
      <c r="V7" s="28"/>
      <c r="W7" s="177" t="str">
        <f t="shared" si="5"/>
        <v>Select Institution</v>
      </c>
      <c r="Y7" s="28"/>
      <c r="Z7" s="28"/>
      <c r="AA7" s="180" t="str">
        <f t="shared" si="6"/>
        <v>Select Institution</v>
      </c>
      <c r="AC7" s="28"/>
      <c r="AD7" s="28"/>
      <c r="AE7" s="174" t="str">
        <f t="shared" si="7"/>
        <v>Select Institution</v>
      </c>
      <c r="AG7" s="208" t="s">
        <v>18</v>
      </c>
      <c r="AI7" s="37"/>
      <c r="AJ7" s="27"/>
    </row>
    <row r="8" spans="1:36" x14ac:dyDescent="0.25">
      <c r="A8" s="28"/>
      <c r="B8" s="28"/>
      <c r="C8" s="42" t="str">
        <f t="shared" si="0"/>
        <v>Select Institution</v>
      </c>
      <c r="E8" s="28"/>
      <c r="F8" s="28"/>
      <c r="G8" s="33" t="str">
        <f t="shared" si="1"/>
        <v>Select Institution</v>
      </c>
      <c r="I8" s="28"/>
      <c r="J8" s="28"/>
      <c r="K8" s="32" t="str">
        <f t="shared" si="2"/>
        <v>Select Institution</v>
      </c>
      <c r="M8" s="28"/>
      <c r="N8" s="28"/>
      <c r="O8" s="35" t="str">
        <f t="shared" si="3"/>
        <v>Select Institution</v>
      </c>
      <c r="Q8" s="28"/>
      <c r="R8" s="28"/>
      <c r="S8" s="31" t="str">
        <f t="shared" si="4"/>
        <v>Select Institution</v>
      </c>
      <c r="U8" s="28"/>
      <c r="V8" s="28"/>
      <c r="W8" s="177" t="str">
        <f t="shared" si="5"/>
        <v>Select Institution</v>
      </c>
      <c r="Y8" s="28"/>
      <c r="Z8" s="28"/>
      <c r="AA8" s="180" t="str">
        <f t="shared" si="6"/>
        <v>Select Institution</v>
      </c>
      <c r="AC8" s="28"/>
      <c r="AD8" s="28"/>
      <c r="AE8" s="174" t="str">
        <f t="shared" si="7"/>
        <v>Select Institution</v>
      </c>
      <c r="AG8" s="208" t="s">
        <v>19</v>
      </c>
    </row>
    <row r="9" spans="1:36" x14ac:dyDescent="0.25">
      <c r="A9" s="28"/>
      <c r="B9" s="28"/>
      <c r="C9" s="42" t="str">
        <f t="shared" si="0"/>
        <v>Select Institution</v>
      </c>
      <c r="E9" s="28"/>
      <c r="F9" s="28"/>
      <c r="G9" s="33" t="str">
        <f t="shared" si="1"/>
        <v>Select Institution</v>
      </c>
      <c r="I9" s="28"/>
      <c r="J9" s="28"/>
      <c r="K9" s="32" t="str">
        <f t="shared" si="2"/>
        <v>Select Institution</v>
      </c>
      <c r="M9" s="28"/>
      <c r="N9" s="28"/>
      <c r="O9" s="35" t="str">
        <f t="shared" si="3"/>
        <v>Select Institution</v>
      </c>
      <c r="Q9" s="28"/>
      <c r="R9" s="28"/>
      <c r="S9" s="31" t="str">
        <f t="shared" si="4"/>
        <v>Select Institution</v>
      </c>
      <c r="U9" s="28"/>
      <c r="V9" s="28"/>
      <c r="W9" s="177" t="str">
        <f t="shared" si="5"/>
        <v>Select Institution</v>
      </c>
      <c r="Y9" s="28"/>
      <c r="Z9" s="28"/>
      <c r="AA9" s="180" t="str">
        <f t="shared" si="6"/>
        <v>Select Institution</v>
      </c>
      <c r="AC9" s="28"/>
      <c r="AD9" s="28"/>
      <c r="AE9" s="174" t="str">
        <f t="shared" si="7"/>
        <v>Select Institution</v>
      </c>
      <c r="AG9" s="208" t="s">
        <v>20</v>
      </c>
    </row>
    <row r="10" spans="1:36" x14ac:dyDescent="0.25">
      <c r="A10" s="28"/>
      <c r="B10" s="28"/>
      <c r="C10" s="42" t="str">
        <f t="shared" si="0"/>
        <v>Select Institution</v>
      </c>
      <c r="E10" s="28"/>
      <c r="F10" s="28"/>
      <c r="G10" s="33" t="str">
        <f t="shared" si="1"/>
        <v>Select Institution</v>
      </c>
      <c r="I10" s="28"/>
      <c r="J10" s="28"/>
      <c r="K10" s="32" t="str">
        <f t="shared" si="2"/>
        <v>Select Institution</v>
      </c>
      <c r="M10" s="28"/>
      <c r="N10" s="28"/>
      <c r="O10" s="35" t="str">
        <f t="shared" si="3"/>
        <v>Select Institution</v>
      </c>
      <c r="Q10" s="28"/>
      <c r="R10" s="28"/>
      <c r="S10" s="31" t="str">
        <f t="shared" si="4"/>
        <v>Select Institution</v>
      </c>
      <c r="U10" s="28"/>
      <c r="V10" s="28"/>
      <c r="W10" s="177" t="str">
        <f t="shared" si="5"/>
        <v>Select Institution</v>
      </c>
      <c r="Y10" s="28"/>
      <c r="Z10" s="28"/>
      <c r="AA10" s="180" t="str">
        <f t="shared" si="6"/>
        <v>Select Institution</v>
      </c>
      <c r="AC10" s="28"/>
      <c r="AD10" s="28"/>
      <c r="AE10" s="174" t="str">
        <f t="shared" si="7"/>
        <v>Select Institution</v>
      </c>
    </row>
    <row r="11" spans="1:36" x14ac:dyDescent="0.25">
      <c r="C11" s="12"/>
      <c r="G11" s="12"/>
      <c r="K11" s="2"/>
      <c r="O11" s="2"/>
      <c r="S11" s="2"/>
      <c r="W11" s="2"/>
      <c r="AA11" s="2"/>
      <c r="AE11" s="2"/>
    </row>
    <row r="12" spans="1:36" x14ac:dyDescent="0.25">
      <c r="C12" s="12"/>
      <c r="G12" s="12"/>
      <c r="K12" s="2"/>
      <c r="O12" s="2"/>
      <c r="S12" s="2"/>
      <c r="W12" s="2"/>
      <c r="AA12" s="2"/>
      <c r="AE12" s="2"/>
    </row>
    <row r="13" spans="1:36" x14ac:dyDescent="0.25">
      <c r="C13" s="12"/>
      <c r="G13" s="12"/>
      <c r="K13" s="2"/>
      <c r="O13" s="2"/>
      <c r="S13" s="2"/>
      <c r="W13" s="2"/>
      <c r="AA13" s="2"/>
      <c r="AE13" s="2"/>
    </row>
    <row r="14" spans="1:36" x14ac:dyDescent="0.25">
      <c r="C14" s="12"/>
      <c r="G14" s="12"/>
      <c r="K14" s="2"/>
      <c r="O14" s="2"/>
      <c r="S14" s="2"/>
      <c r="W14" s="2"/>
      <c r="AA14" s="2"/>
      <c r="AE14" s="2"/>
    </row>
    <row r="15" spans="1:36" x14ac:dyDescent="0.25">
      <c r="C15" s="12"/>
      <c r="G15" s="12"/>
      <c r="K15" s="2"/>
      <c r="O15" s="2"/>
      <c r="S15" s="2"/>
      <c r="W15" s="2"/>
      <c r="AA15" s="2"/>
      <c r="AE15" s="2"/>
    </row>
    <row r="16" spans="1:36" x14ac:dyDescent="0.25">
      <c r="C16" s="12"/>
      <c r="G16" s="12"/>
      <c r="K16" s="2"/>
      <c r="O16" s="2"/>
      <c r="S16" s="2"/>
      <c r="W16" s="2"/>
      <c r="AA16" s="2"/>
      <c r="AE16" s="2"/>
    </row>
    <row r="17" spans="3:31" x14ac:dyDescent="0.25">
      <c r="C17" s="12"/>
      <c r="G17" s="12"/>
      <c r="K17" s="2"/>
      <c r="O17" s="2"/>
      <c r="S17" s="2"/>
      <c r="W17" s="2"/>
      <c r="AA17" s="2"/>
      <c r="AE17" s="2"/>
    </row>
    <row r="18" spans="3:31" x14ac:dyDescent="0.25">
      <c r="C18" s="12"/>
      <c r="G18" s="12"/>
      <c r="K18" s="2"/>
      <c r="O18" s="2"/>
      <c r="S18" s="2"/>
      <c r="W18" s="2"/>
      <c r="AA18" s="2"/>
      <c r="AE18" s="2"/>
    </row>
    <row r="19" spans="3:31" x14ac:dyDescent="0.25">
      <c r="C19" s="12"/>
      <c r="G19" s="12"/>
    </row>
    <row r="20" spans="3:31" x14ac:dyDescent="0.25">
      <c r="C20" s="12"/>
      <c r="G20" s="12"/>
    </row>
    <row r="21" spans="3:31" x14ac:dyDescent="0.25">
      <c r="C21" s="12"/>
      <c r="G21" s="12"/>
    </row>
    <row r="22" spans="3:31" x14ac:dyDescent="0.25">
      <c r="C22" s="12"/>
      <c r="G22" s="12"/>
    </row>
    <row r="23" spans="3:31" x14ac:dyDescent="0.25">
      <c r="C23" s="12"/>
      <c r="G23" s="12"/>
    </row>
    <row r="24" spans="3:31" x14ac:dyDescent="0.25">
      <c r="C24" s="12"/>
      <c r="G24" s="12"/>
    </row>
    <row r="25" spans="3:31" x14ac:dyDescent="0.25">
      <c r="C25" s="12"/>
      <c r="G25" s="12"/>
    </row>
    <row r="26" spans="3:31" x14ac:dyDescent="0.25">
      <c r="C26" s="12"/>
      <c r="G26" s="12"/>
    </row>
    <row r="27" spans="3:31" x14ac:dyDescent="0.25">
      <c r="C27" s="12"/>
      <c r="G27" s="12"/>
    </row>
    <row r="28" spans="3:31" x14ac:dyDescent="0.25">
      <c r="C28" s="12"/>
      <c r="G28" s="12"/>
    </row>
    <row r="29" spans="3:31" x14ac:dyDescent="0.25">
      <c r="C29" s="12"/>
      <c r="G29" s="12"/>
    </row>
    <row r="30" spans="3:31" x14ac:dyDescent="0.25">
      <c r="C30" s="12"/>
      <c r="G30" s="12"/>
    </row>
    <row r="31" spans="3:31" x14ac:dyDescent="0.25">
      <c r="C31" s="12"/>
      <c r="G31" s="12"/>
    </row>
    <row r="32" spans="3:31" x14ac:dyDescent="0.25">
      <c r="C32" s="12"/>
      <c r="G32" s="12"/>
    </row>
    <row r="33" spans="3:7" x14ac:dyDescent="0.25">
      <c r="C33" s="12"/>
      <c r="G33" s="12"/>
    </row>
    <row r="34" spans="3:7" x14ac:dyDescent="0.25">
      <c r="C34" s="12"/>
      <c r="G34" s="12"/>
    </row>
    <row r="35" spans="3:7" x14ac:dyDescent="0.25">
      <c r="C35" s="12"/>
      <c r="G35" s="12"/>
    </row>
    <row r="36" spans="3:7" x14ac:dyDescent="0.25">
      <c r="C36" s="12"/>
      <c r="G36" s="12"/>
    </row>
  </sheetData>
  <sheetProtection algorithmName="SHA-512" hashValue="oM5/RcMiSNBLnBeAjt2r20pPSjbxvd/Z8wgCbDi2tXjXB7Z1mstP2SmxfF3EeTKgEPNn5Ixnh73nHVNck91mbw==" saltValue="VYCsQXvppVayDeu/lU+Vng==" spinCount="100000" sheet="1" objects="1" scenarios="1" formatCells="0" formatColumns="0" formatRows="0"/>
  <dataValidations count="2">
    <dataValidation type="list" allowBlank="1" showInputMessage="1" showErrorMessage="1" sqref="AD2 B2 Z2 R2 N2 J2 F2 V2">
      <formula1>$AG$5:$AG$9</formula1>
    </dataValidation>
    <dataValidation type="list" allowBlank="1" showInputMessage="1" showErrorMessage="1" sqref="N5:N10 Z5:Z10 R5:R10 J5:J10 F5:F10 B5:B10 V5:V10 AD5:AD10">
      <formula1>$AI$5:$AI$7</formula1>
    </dataValidation>
  </dataValidations>
  <pageMargins left="0.31496062992125984" right="0.31496062992125984" top="1.1811023622047245" bottom="0.78740157480314965" header="0.31496062992125984" footer="0.11811023622047245"/>
  <pageSetup paperSize="9" scale="30" orientation="landscape" horizontalDpi="4294967293" verticalDpi="0" r:id="rId1"/>
  <headerFooter scaleWithDoc="0">
    <oddHeader>&amp;L&amp;"-,Fett"&amp;16Base Data Personnel&amp;R&amp;G</oddHeader>
    <oddFooter>&amp;L&amp;9SFA Advanced Manufacturing - &amp;F - &amp;D&amp;R&amp;9Page &amp;P of &amp;N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0"/>
  <sheetViews>
    <sheetView zoomScale="150" zoomScaleNormal="150" workbookViewId="0">
      <selection activeCell="E10" sqref="E10"/>
    </sheetView>
  </sheetViews>
  <sheetFormatPr baseColWidth="10" defaultRowHeight="15" x14ac:dyDescent="0.25"/>
  <cols>
    <col min="1" max="1" width="20.7109375" customWidth="1"/>
    <col min="2" max="4" width="12.7109375" customWidth="1"/>
  </cols>
  <sheetData>
    <row r="1" spans="1:7" x14ac:dyDescent="0.25">
      <c r="A1" s="99" t="s">
        <v>90</v>
      </c>
      <c r="B1" s="100" t="str">
        <f>IF('Pivot Tables Other Costs'!B4="","",'Pivot Tables Other Costs'!B4)</f>
        <v>(Leer)</v>
      </c>
      <c r="C1" s="100" t="str">
        <f>IF('Pivot Tables Other Costs'!C4="","",'Pivot Tables Other Costs'!C4)</f>
        <v/>
      </c>
      <c r="D1" s="100" t="str">
        <f>IF('Pivot Tables Other Costs'!D4="","",'Pivot Tables Other Costs'!D4)</f>
        <v/>
      </c>
      <c r="E1" s="100" t="str">
        <f>IF('Pivot Tables Other Costs'!E4="","",'Pivot Tables Other Costs'!E4)</f>
        <v/>
      </c>
      <c r="F1" s="100" t="str">
        <f>IF('Pivot Tables Other Costs'!F4="","",'Pivot Tables Other Costs'!F4)</f>
        <v/>
      </c>
      <c r="G1" s="101" t="s">
        <v>51</v>
      </c>
    </row>
    <row r="2" spans="1:7" x14ac:dyDescent="0.25">
      <c r="A2" s="104" t="str">
        <f>'Pivot Tables Other Costs'!A5</f>
        <v>(Leer)</v>
      </c>
      <c r="B2" s="87">
        <f>'Pivot Tables Other Costs'!B5</f>
        <v>0</v>
      </c>
      <c r="C2" s="87">
        <f>'Pivot Tables Other Costs'!C5</f>
        <v>0</v>
      </c>
      <c r="D2" s="87">
        <f>'Pivot Tables Other Costs'!D5</f>
        <v>0</v>
      </c>
      <c r="E2" s="87">
        <f>'Pivot Tables Other Costs'!E5</f>
        <v>0</v>
      </c>
      <c r="F2" s="87">
        <f>'Pivot Tables Other Costs'!F5</f>
        <v>0</v>
      </c>
      <c r="G2" s="103">
        <f t="shared" ref="G2:G9" si="0">SUM(B2:F2)</f>
        <v>0</v>
      </c>
    </row>
    <row r="3" spans="1:7" x14ac:dyDescent="0.25">
      <c r="A3" s="104">
        <f>'Pivot Tables Other Costs'!A6</f>
        <v>0</v>
      </c>
      <c r="B3" s="87">
        <f>'Pivot Tables Other Costs'!B6</f>
        <v>0</v>
      </c>
      <c r="C3" s="87">
        <f>'Pivot Tables Other Costs'!C6</f>
        <v>0</v>
      </c>
      <c r="D3" s="87">
        <f>'Pivot Tables Other Costs'!D6</f>
        <v>0</v>
      </c>
      <c r="E3" s="87">
        <f>'Pivot Tables Other Costs'!E6</f>
        <v>0</v>
      </c>
      <c r="F3" s="87">
        <f>'Pivot Tables Other Costs'!F6</f>
        <v>0</v>
      </c>
      <c r="G3" s="103">
        <f t="shared" si="0"/>
        <v>0</v>
      </c>
    </row>
    <row r="4" spans="1:7" x14ac:dyDescent="0.25">
      <c r="A4" s="104">
        <f>'Pivot Tables Other Costs'!A7</f>
        <v>0</v>
      </c>
      <c r="B4" s="87">
        <f>'Pivot Tables Other Costs'!B7</f>
        <v>0</v>
      </c>
      <c r="C4" s="87">
        <f>'Pivot Tables Other Costs'!C7</f>
        <v>0</v>
      </c>
      <c r="D4" s="87">
        <f>'Pivot Tables Other Costs'!D7</f>
        <v>0</v>
      </c>
      <c r="E4" s="87">
        <f>'Pivot Tables Other Costs'!E7</f>
        <v>0</v>
      </c>
      <c r="F4" s="87">
        <f>'Pivot Tables Other Costs'!F7</f>
        <v>0</v>
      </c>
      <c r="G4" s="103">
        <f t="shared" si="0"/>
        <v>0</v>
      </c>
    </row>
    <row r="5" spans="1:7" x14ac:dyDescent="0.25">
      <c r="A5" s="104">
        <f>'Pivot Tables Other Costs'!A8</f>
        <v>0</v>
      </c>
      <c r="B5" s="87">
        <f>'Pivot Tables Other Costs'!B8</f>
        <v>0</v>
      </c>
      <c r="C5" s="87">
        <f>'Pivot Tables Other Costs'!C8</f>
        <v>0</v>
      </c>
      <c r="D5" s="87">
        <f>'Pivot Tables Other Costs'!D8</f>
        <v>0</v>
      </c>
      <c r="E5" s="87">
        <f>'Pivot Tables Other Costs'!E8</f>
        <v>0</v>
      </c>
      <c r="F5" s="87">
        <f>'Pivot Tables Other Costs'!F8</f>
        <v>0</v>
      </c>
      <c r="G5" s="103">
        <f t="shared" si="0"/>
        <v>0</v>
      </c>
    </row>
    <row r="6" spans="1:7" x14ac:dyDescent="0.25">
      <c r="A6" s="104">
        <f>'Pivot Tables Other Costs'!A9</f>
        <v>0</v>
      </c>
      <c r="B6" s="87">
        <f>'Pivot Tables Other Costs'!B9</f>
        <v>0</v>
      </c>
      <c r="C6" s="87">
        <f>'Pivot Tables Other Costs'!C9</f>
        <v>0</v>
      </c>
      <c r="D6" s="87">
        <f>'Pivot Tables Other Costs'!D9</f>
        <v>0</v>
      </c>
      <c r="E6" s="87">
        <f>'Pivot Tables Other Costs'!E9</f>
        <v>0</v>
      </c>
      <c r="F6" s="87">
        <f>'Pivot Tables Other Costs'!F9</f>
        <v>0</v>
      </c>
      <c r="G6" s="103">
        <f t="shared" si="0"/>
        <v>0</v>
      </c>
    </row>
    <row r="7" spans="1:7" x14ac:dyDescent="0.25">
      <c r="A7" s="104">
        <f>'Pivot Tables Other Costs'!A10</f>
        <v>0</v>
      </c>
      <c r="B7" s="87">
        <f>'Pivot Tables Other Costs'!B10</f>
        <v>0</v>
      </c>
      <c r="C7" s="87">
        <f>'Pivot Tables Other Costs'!C10</f>
        <v>0</v>
      </c>
      <c r="D7" s="87">
        <f>'Pivot Tables Other Costs'!D10</f>
        <v>0</v>
      </c>
      <c r="E7" s="87">
        <f>'Pivot Tables Other Costs'!E10</f>
        <v>0</v>
      </c>
      <c r="F7" s="87">
        <f>'Pivot Tables Other Costs'!F10</f>
        <v>0</v>
      </c>
      <c r="G7" s="103">
        <f t="shared" si="0"/>
        <v>0</v>
      </c>
    </row>
    <row r="8" spans="1:7" x14ac:dyDescent="0.25">
      <c r="A8" s="104">
        <f>'Pivot Tables Other Costs'!A11</f>
        <v>0</v>
      </c>
      <c r="B8" s="87">
        <f>'Pivot Tables Other Costs'!B11</f>
        <v>0</v>
      </c>
      <c r="C8" s="87">
        <f>'Pivot Tables Other Costs'!C11</f>
        <v>0</v>
      </c>
      <c r="D8" s="87">
        <f>'Pivot Tables Other Costs'!D11</f>
        <v>0</v>
      </c>
      <c r="E8" s="87">
        <f>'Pivot Tables Other Costs'!E11</f>
        <v>0</v>
      </c>
      <c r="F8" s="87">
        <f>'Pivot Tables Other Costs'!F11</f>
        <v>0</v>
      </c>
      <c r="G8" s="103">
        <f t="shared" si="0"/>
        <v>0</v>
      </c>
    </row>
    <row r="9" spans="1:7" x14ac:dyDescent="0.25">
      <c r="A9" s="104">
        <f>'Pivot Tables Other Costs'!A12</f>
        <v>0</v>
      </c>
      <c r="B9" s="87">
        <f>'Pivot Tables Other Costs'!B12</f>
        <v>0</v>
      </c>
      <c r="C9" s="87">
        <f>'Pivot Tables Other Costs'!C12</f>
        <v>0</v>
      </c>
      <c r="D9" s="87">
        <f>'Pivot Tables Other Costs'!D12</f>
        <v>0</v>
      </c>
      <c r="E9" s="87">
        <f>'Pivot Tables Other Costs'!E12</f>
        <v>0</v>
      </c>
      <c r="F9" s="87">
        <f>'Pivot Tables Other Costs'!F12</f>
        <v>0</v>
      </c>
      <c r="G9" s="103">
        <f t="shared" si="0"/>
        <v>0</v>
      </c>
    </row>
    <row r="10" spans="1:7" x14ac:dyDescent="0.25">
      <c r="A10" s="99" t="s">
        <v>51</v>
      </c>
      <c r="B10" s="102">
        <f t="shared" ref="B10:D10" si="1">SUM(B2:B9)</f>
        <v>0</v>
      </c>
      <c r="C10" s="102">
        <f t="shared" si="1"/>
        <v>0</v>
      </c>
      <c r="D10" s="102">
        <f t="shared" si="1"/>
        <v>0</v>
      </c>
      <c r="E10" s="102">
        <f>SUM(E2:E9)</f>
        <v>0</v>
      </c>
      <c r="F10" s="102">
        <f>SUM(F2:F9)</f>
        <v>0</v>
      </c>
      <c r="G10" s="102">
        <f t="shared" ref="G10" si="2">SUM(G2:G9)</f>
        <v>0</v>
      </c>
    </row>
  </sheetData>
  <sheetProtection algorithmName="SHA-512" hashValue="X2JRNK9oSovU2JdD1OaBdnWADZutqmwN9bvgvnYhG8i6cf6S5tt49PSa92pYOd1xCtyX1JJGfpAWKya2G/qrQQ==" saltValue="Vb6MsYQy+rNvGsxCXNZINQ==" spinCount="100000" sheet="1" objects="1" scenarios="1"/>
  <pageMargins left="0.70866141732283472" right="0.70866141732283472" top="1.1811023622047245" bottom="0.78740157480314965" header="0.31496062992125984" footer="0.31496062992125984"/>
  <pageSetup paperSize="9" orientation="landscape" horizontalDpi="4294967293" verticalDpi="0" r:id="rId1"/>
  <headerFooter scaleWithDoc="0">
    <oddHeader>&amp;L&amp;"-,Fett"&amp;16Consolidated Other Costs&amp;R&amp;G</oddHeader>
    <oddFooter>&amp;L&amp;9SFA Advanced Manufacturing - &amp;F - &amp;D&amp;R&amp;9Page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9" tint="0.59999389629810485"/>
  </sheetPr>
  <dimension ref="A3:O5"/>
  <sheetViews>
    <sheetView workbookViewId="0">
      <selection activeCell="B5" sqref="B5"/>
    </sheetView>
  </sheetViews>
  <sheetFormatPr baseColWidth="10" defaultRowHeight="15" x14ac:dyDescent="0.25"/>
  <cols>
    <col min="1" max="1" width="22.42578125" bestFit="1" customWidth="1"/>
    <col min="2" max="2" width="23.7109375" customWidth="1"/>
    <col min="3" max="3" width="6.28515625" customWidth="1"/>
    <col min="4" max="4" width="9.7109375" bestFit="1" customWidth="1"/>
    <col min="5" max="6" width="7.28515625" bestFit="1" customWidth="1"/>
    <col min="7" max="8" width="6.28515625" customWidth="1"/>
    <col min="9" max="13" width="5.7109375" customWidth="1"/>
    <col min="14" max="14" width="22.42578125" customWidth="1"/>
    <col min="15" max="15" width="22.140625" customWidth="1"/>
    <col min="16" max="16" width="8.42578125" customWidth="1"/>
    <col min="17" max="18" width="7.42578125" customWidth="1"/>
    <col min="19" max="19" width="15.5703125" customWidth="1"/>
    <col min="20" max="20" width="15.5703125" bestFit="1" customWidth="1"/>
  </cols>
  <sheetData>
    <row r="3" spans="1:15" x14ac:dyDescent="0.25">
      <c r="A3" s="39" t="s">
        <v>67</v>
      </c>
      <c r="B3" s="39" t="s">
        <v>65</v>
      </c>
      <c r="N3" s="39" t="s">
        <v>25</v>
      </c>
      <c r="O3" t="s">
        <v>67</v>
      </c>
    </row>
    <row r="4" spans="1:15" x14ac:dyDescent="0.25">
      <c r="A4" s="39" t="s">
        <v>25</v>
      </c>
      <c r="B4" t="s">
        <v>27</v>
      </c>
      <c r="N4" s="40" t="s">
        <v>27</v>
      </c>
      <c r="O4" s="41"/>
    </row>
    <row r="5" spans="1:15" x14ac:dyDescent="0.25">
      <c r="A5" s="40" t="s">
        <v>27</v>
      </c>
      <c r="B5" s="41"/>
      <c r="N5" s="40" t="s">
        <v>26</v>
      </c>
      <c r="O5" s="41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7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L28" sqref="L28"/>
    </sheetView>
  </sheetViews>
  <sheetFormatPr baseColWidth="10" defaultRowHeight="15" x14ac:dyDescent="0.25"/>
  <cols>
    <col min="1" max="1" width="30.7109375" customWidth="1"/>
    <col min="2" max="7" width="8.7109375" customWidth="1"/>
    <col min="17" max="17" width="14.28515625" bestFit="1" customWidth="1"/>
    <col min="18" max="18" width="11.85546875" bestFit="1" customWidth="1"/>
  </cols>
  <sheetData>
    <row r="1" spans="1:7" x14ac:dyDescent="0.25">
      <c r="A1" s="230" t="s">
        <v>98</v>
      </c>
      <c r="B1" s="231">
        <f>Personnel!AL4</f>
        <v>2021</v>
      </c>
      <c r="C1" s="231">
        <f>Personnel!AM4</f>
        <v>2022</v>
      </c>
      <c r="D1" s="231">
        <f>Personnel!AN4</f>
        <v>2023</v>
      </c>
      <c r="E1" s="231">
        <f>Personnel!AO4</f>
        <v>2024</v>
      </c>
      <c r="F1" s="231">
        <f>Personnel!AP4</f>
        <v>2025</v>
      </c>
      <c r="G1" s="232" t="s">
        <v>51</v>
      </c>
    </row>
    <row r="2" spans="1:7" x14ac:dyDescent="0.25">
      <c r="A2" s="243" t="str">
        <f>CONCATENATE('Cost Summary'!B2," - ",'Cost Summary'!A2)</f>
        <v>Personnel - 0 / -</v>
      </c>
      <c r="B2" s="233">
        <f>'Cost Summary'!C2/1000</f>
        <v>0</v>
      </c>
      <c r="C2" s="233">
        <f>'Cost Summary'!D2/1000</f>
        <v>0</v>
      </c>
      <c r="D2" s="233">
        <f>'Cost Summary'!E2/1000</f>
        <v>0</v>
      </c>
      <c r="E2" s="233">
        <f>'Cost Summary'!F2/1000</f>
        <v>0</v>
      </c>
      <c r="F2" s="233">
        <f>'Cost Summary'!G2/1000</f>
        <v>0</v>
      </c>
      <c r="G2" s="239">
        <f>SUM(B2:F2)</f>
        <v>0</v>
      </c>
    </row>
    <row r="3" spans="1:7" x14ac:dyDescent="0.25">
      <c r="A3" s="243" t="str">
        <f>CONCATENATE('Cost Summary'!B3," - ",'Cost Summary'!A3)</f>
        <v>Equipment - (Leer)</v>
      </c>
      <c r="B3" s="233">
        <f>'Cost Summary'!C3/1000</f>
        <v>0</v>
      </c>
      <c r="C3" s="233">
        <f>'Cost Summary'!D3/1000</f>
        <v>0</v>
      </c>
      <c r="D3" s="233">
        <f>'Cost Summary'!E3/1000</f>
        <v>0</v>
      </c>
      <c r="E3" s="233">
        <f>'Cost Summary'!F3/1000</f>
        <v>0</v>
      </c>
      <c r="F3" s="233">
        <f>'Cost Summary'!G3/1000</f>
        <v>0</v>
      </c>
      <c r="G3" s="239">
        <f t="shared" ref="G3:G37" si="0">SUM(B3:F3)</f>
        <v>0</v>
      </c>
    </row>
    <row r="4" spans="1:7" x14ac:dyDescent="0.25">
      <c r="A4" s="243" t="str">
        <f>CONCATENATE('Cost Summary'!B4," - ",'Cost Summary'!A4)</f>
        <v>Other costs - (Leer)</v>
      </c>
      <c r="B4" s="233">
        <f>'Cost Summary'!C4/1000</f>
        <v>0</v>
      </c>
      <c r="C4" s="233">
        <f>'Cost Summary'!D4/1000</f>
        <v>0</v>
      </c>
      <c r="D4" s="233">
        <f>'Cost Summary'!E4/1000</f>
        <v>0</v>
      </c>
      <c r="E4" s="233">
        <f>'Cost Summary'!F4/1000</f>
        <v>0</v>
      </c>
      <c r="F4" s="233">
        <f>'Cost Summary'!G4/1000</f>
        <v>0</v>
      </c>
      <c r="G4" s="239">
        <f t="shared" si="0"/>
        <v>0</v>
      </c>
    </row>
    <row r="5" spans="1:7" x14ac:dyDescent="0.25">
      <c r="A5" s="219" t="str">
        <f>CONCATENATE('Cost Summary'!B5," - ",'Cost Summary'!A5)</f>
        <v>Total costs - 0 / -</v>
      </c>
      <c r="B5" s="234">
        <f>'Cost Summary'!C5/1000</f>
        <v>0</v>
      </c>
      <c r="C5" s="234">
        <f>'Cost Summary'!D5/1000</f>
        <v>0</v>
      </c>
      <c r="D5" s="234">
        <f>'Cost Summary'!E5/1000</f>
        <v>0</v>
      </c>
      <c r="E5" s="234">
        <f>'Cost Summary'!F5/1000</f>
        <v>0</v>
      </c>
      <c r="F5" s="234">
        <f>'Cost Summary'!G5/1000</f>
        <v>0</v>
      </c>
      <c r="G5" s="234">
        <f t="shared" si="0"/>
        <v>0</v>
      </c>
    </row>
    <row r="6" spans="1:7" x14ac:dyDescent="0.25">
      <c r="A6" s="244" t="str">
        <f>CONCATENATE('Cost Summary'!B6," - ",'Cost Summary'!A6)</f>
        <v>Personnel - 1 / -</v>
      </c>
      <c r="B6" s="235">
        <f>'Cost Summary'!C6/1000</f>
        <v>0</v>
      </c>
      <c r="C6" s="235">
        <f>'Cost Summary'!D6/1000</f>
        <v>0</v>
      </c>
      <c r="D6" s="235">
        <f>'Cost Summary'!E6/1000</f>
        <v>0</v>
      </c>
      <c r="E6" s="235">
        <f>'Cost Summary'!F6/1000</f>
        <v>0</v>
      </c>
      <c r="F6" s="235">
        <f>'Cost Summary'!G6/1000</f>
        <v>0</v>
      </c>
      <c r="G6" s="240">
        <f t="shared" si="0"/>
        <v>0</v>
      </c>
    </row>
    <row r="7" spans="1:7" x14ac:dyDescent="0.25">
      <c r="A7" s="244" t="str">
        <f>CONCATENATE('Cost Summary'!B7," - ",'Cost Summary'!A7)</f>
        <v>Equipment - 0</v>
      </c>
      <c r="B7" s="235">
        <f>'Cost Summary'!C7/1000</f>
        <v>0</v>
      </c>
      <c r="C7" s="235">
        <f>'Cost Summary'!D7/1000</f>
        <v>0</v>
      </c>
      <c r="D7" s="235">
        <f>'Cost Summary'!E7/1000</f>
        <v>0</v>
      </c>
      <c r="E7" s="235">
        <f>'Cost Summary'!F7/1000</f>
        <v>0</v>
      </c>
      <c r="F7" s="235">
        <f>'Cost Summary'!G7/1000</f>
        <v>0</v>
      </c>
      <c r="G7" s="240">
        <f t="shared" si="0"/>
        <v>0</v>
      </c>
    </row>
    <row r="8" spans="1:7" x14ac:dyDescent="0.25">
      <c r="A8" s="244" t="str">
        <f>CONCATENATE('Cost Summary'!B8," - ",'Cost Summary'!A8)</f>
        <v>Other costs - 0</v>
      </c>
      <c r="B8" s="235">
        <f>'Cost Summary'!C8/1000</f>
        <v>0</v>
      </c>
      <c r="C8" s="235">
        <f>'Cost Summary'!D8/1000</f>
        <v>0</v>
      </c>
      <c r="D8" s="235">
        <f>'Cost Summary'!E8/1000</f>
        <v>0</v>
      </c>
      <c r="E8" s="235">
        <f>'Cost Summary'!F8/1000</f>
        <v>0</v>
      </c>
      <c r="F8" s="235">
        <f>'Cost Summary'!G8/1000</f>
        <v>0</v>
      </c>
      <c r="G8" s="240">
        <f t="shared" si="0"/>
        <v>0</v>
      </c>
    </row>
    <row r="9" spans="1:7" x14ac:dyDescent="0.25">
      <c r="A9" s="189" t="str">
        <f>CONCATENATE('Cost Summary'!B9," - ",'Cost Summary'!A9)</f>
        <v>Total costs - 1 / -</v>
      </c>
      <c r="B9" s="236">
        <f>'Cost Summary'!C9/1000</f>
        <v>0</v>
      </c>
      <c r="C9" s="236">
        <f>'Cost Summary'!D9/1000</f>
        <v>0</v>
      </c>
      <c r="D9" s="236">
        <f>'Cost Summary'!E9/1000</f>
        <v>0</v>
      </c>
      <c r="E9" s="236">
        <f>'Cost Summary'!F9/1000</f>
        <v>0</v>
      </c>
      <c r="F9" s="236">
        <f>'Cost Summary'!G9/1000</f>
        <v>0</v>
      </c>
      <c r="G9" s="236">
        <f t="shared" si="0"/>
        <v>0</v>
      </c>
    </row>
    <row r="10" spans="1:7" x14ac:dyDescent="0.25">
      <c r="A10" s="243" t="str">
        <f>CONCATENATE('Cost Summary'!B10," - ",'Cost Summary'!A10)</f>
        <v>Personnel - 2 / -</v>
      </c>
      <c r="B10" s="233">
        <f>'Cost Summary'!C10/1000</f>
        <v>0</v>
      </c>
      <c r="C10" s="233">
        <f>'Cost Summary'!D10/1000</f>
        <v>0</v>
      </c>
      <c r="D10" s="233">
        <f>'Cost Summary'!E10/1000</f>
        <v>0</v>
      </c>
      <c r="E10" s="233">
        <f>'Cost Summary'!F10/1000</f>
        <v>0</v>
      </c>
      <c r="F10" s="233">
        <f>'Cost Summary'!G10/1000</f>
        <v>0</v>
      </c>
      <c r="G10" s="239">
        <f t="shared" si="0"/>
        <v>0</v>
      </c>
    </row>
    <row r="11" spans="1:7" x14ac:dyDescent="0.25">
      <c r="A11" s="243" t="str">
        <f>CONCATENATE('Cost Summary'!B11," - ",'Cost Summary'!A11)</f>
        <v>Equipment - 0</v>
      </c>
      <c r="B11" s="233">
        <f>'Cost Summary'!C11/1000</f>
        <v>0</v>
      </c>
      <c r="C11" s="233">
        <f>'Cost Summary'!D11/1000</f>
        <v>0</v>
      </c>
      <c r="D11" s="233">
        <f>'Cost Summary'!E11/1000</f>
        <v>0</v>
      </c>
      <c r="E11" s="233">
        <f>'Cost Summary'!F11/1000</f>
        <v>0</v>
      </c>
      <c r="F11" s="233">
        <f>'Cost Summary'!G11/1000</f>
        <v>0</v>
      </c>
      <c r="G11" s="239">
        <f t="shared" si="0"/>
        <v>0</v>
      </c>
    </row>
    <row r="12" spans="1:7" x14ac:dyDescent="0.25">
      <c r="A12" s="243" t="str">
        <f>CONCATENATE('Cost Summary'!B12," - ",'Cost Summary'!A12)</f>
        <v>Other costs - 0</v>
      </c>
      <c r="B12" s="233">
        <f>'Cost Summary'!C12/1000</f>
        <v>0</v>
      </c>
      <c r="C12" s="233">
        <f>'Cost Summary'!D12/1000</f>
        <v>0</v>
      </c>
      <c r="D12" s="233">
        <f>'Cost Summary'!E12/1000</f>
        <v>0</v>
      </c>
      <c r="E12" s="233">
        <f>'Cost Summary'!F12/1000</f>
        <v>0</v>
      </c>
      <c r="F12" s="233">
        <f>'Cost Summary'!G12/1000</f>
        <v>0</v>
      </c>
      <c r="G12" s="239">
        <f t="shared" si="0"/>
        <v>0</v>
      </c>
    </row>
    <row r="13" spans="1:7" x14ac:dyDescent="0.25">
      <c r="A13" s="219" t="str">
        <f>CONCATENATE('Cost Summary'!B13," - ",'Cost Summary'!A13)</f>
        <v>Total costs - 2 / -</v>
      </c>
      <c r="B13" s="234">
        <f>'Cost Summary'!C13/1000</f>
        <v>0</v>
      </c>
      <c r="C13" s="234">
        <f>'Cost Summary'!D13/1000</f>
        <v>0</v>
      </c>
      <c r="D13" s="234">
        <f>'Cost Summary'!E13/1000</f>
        <v>0</v>
      </c>
      <c r="E13" s="234">
        <f>'Cost Summary'!F13/1000</f>
        <v>0</v>
      </c>
      <c r="F13" s="234">
        <f>'Cost Summary'!G13/1000</f>
        <v>0</v>
      </c>
      <c r="G13" s="234">
        <f t="shared" si="0"/>
        <v>0</v>
      </c>
    </row>
    <row r="14" spans="1:7" x14ac:dyDescent="0.25">
      <c r="A14" s="244" t="str">
        <f>CONCATENATE('Cost Summary'!B14," - ",'Cost Summary'!A14)</f>
        <v>Personnel - 3 / -</v>
      </c>
      <c r="B14" s="235">
        <f>'Cost Summary'!C14/1000</f>
        <v>0</v>
      </c>
      <c r="C14" s="235">
        <f>'Cost Summary'!D14/1000</f>
        <v>0</v>
      </c>
      <c r="D14" s="235">
        <f>'Cost Summary'!E14/1000</f>
        <v>0</v>
      </c>
      <c r="E14" s="235">
        <f>'Cost Summary'!F14/1000</f>
        <v>0</v>
      </c>
      <c r="F14" s="235">
        <f>'Cost Summary'!G14/1000</f>
        <v>0</v>
      </c>
      <c r="G14" s="240">
        <f t="shared" si="0"/>
        <v>0</v>
      </c>
    </row>
    <row r="15" spans="1:7" x14ac:dyDescent="0.25">
      <c r="A15" s="244" t="str">
        <f>CONCATENATE('Cost Summary'!B15," - ",'Cost Summary'!A15)</f>
        <v>Equipment - 0</v>
      </c>
      <c r="B15" s="235">
        <f>'Cost Summary'!C15/1000</f>
        <v>0</v>
      </c>
      <c r="C15" s="235">
        <f>'Cost Summary'!D15/1000</f>
        <v>0</v>
      </c>
      <c r="D15" s="235">
        <f>'Cost Summary'!E15/1000</f>
        <v>0</v>
      </c>
      <c r="E15" s="235">
        <f>'Cost Summary'!F15/1000</f>
        <v>0</v>
      </c>
      <c r="F15" s="235">
        <f>'Cost Summary'!G15/1000</f>
        <v>0</v>
      </c>
      <c r="G15" s="240">
        <f t="shared" si="0"/>
        <v>0</v>
      </c>
    </row>
    <row r="16" spans="1:7" x14ac:dyDescent="0.25">
      <c r="A16" s="244" t="str">
        <f>CONCATENATE('Cost Summary'!B16," - ",'Cost Summary'!A16)</f>
        <v>Other costs - 0</v>
      </c>
      <c r="B16" s="235">
        <f>'Cost Summary'!C16/1000</f>
        <v>0</v>
      </c>
      <c r="C16" s="235">
        <f>'Cost Summary'!D16/1000</f>
        <v>0</v>
      </c>
      <c r="D16" s="235">
        <f>'Cost Summary'!E16/1000</f>
        <v>0</v>
      </c>
      <c r="E16" s="235">
        <f>'Cost Summary'!F16/1000</f>
        <v>0</v>
      </c>
      <c r="F16" s="235">
        <f>'Cost Summary'!G16/1000</f>
        <v>0</v>
      </c>
      <c r="G16" s="240">
        <f t="shared" si="0"/>
        <v>0</v>
      </c>
    </row>
    <row r="17" spans="1:7" x14ac:dyDescent="0.25">
      <c r="A17" s="189" t="str">
        <f>CONCATENATE('Cost Summary'!B17," - ",'Cost Summary'!A17)</f>
        <v>Total costs - 3 / -</v>
      </c>
      <c r="B17" s="236">
        <f>'Cost Summary'!C17/1000</f>
        <v>0</v>
      </c>
      <c r="C17" s="236">
        <f>'Cost Summary'!D17/1000</f>
        <v>0</v>
      </c>
      <c r="D17" s="236">
        <f>'Cost Summary'!E17/1000</f>
        <v>0</v>
      </c>
      <c r="E17" s="236">
        <f>'Cost Summary'!F17/1000</f>
        <v>0</v>
      </c>
      <c r="F17" s="236">
        <f>'Cost Summary'!G17/1000</f>
        <v>0</v>
      </c>
      <c r="G17" s="236">
        <f t="shared" si="0"/>
        <v>0</v>
      </c>
    </row>
    <row r="18" spans="1:7" x14ac:dyDescent="0.25">
      <c r="A18" s="245" t="str">
        <f>CONCATENATE('Cost Summary'!B18," - ",'Cost Summary'!A18)</f>
        <v>Personnel - 4 / -</v>
      </c>
      <c r="B18" s="233">
        <f>'Cost Summary'!C18/1000</f>
        <v>0</v>
      </c>
      <c r="C18" s="233">
        <f>'Cost Summary'!D18/1000</f>
        <v>0</v>
      </c>
      <c r="D18" s="233">
        <f>'Cost Summary'!E18/1000</f>
        <v>0</v>
      </c>
      <c r="E18" s="233">
        <f>'Cost Summary'!F18/1000</f>
        <v>0</v>
      </c>
      <c r="F18" s="233">
        <f>'Cost Summary'!G18/1000</f>
        <v>0</v>
      </c>
      <c r="G18" s="239">
        <f t="shared" si="0"/>
        <v>0</v>
      </c>
    </row>
    <row r="19" spans="1:7" x14ac:dyDescent="0.25">
      <c r="A19" s="243" t="str">
        <f>CONCATENATE('Cost Summary'!B19," - ",'Cost Summary'!A19)</f>
        <v>Equipment - 0</v>
      </c>
      <c r="B19" s="233">
        <f>'Cost Summary'!C19/1000</f>
        <v>0</v>
      </c>
      <c r="C19" s="233">
        <f>'Cost Summary'!D19/1000</f>
        <v>0</v>
      </c>
      <c r="D19" s="233">
        <f>'Cost Summary'!E19/1000</f>
        <v>0</v>
      </c>
      <c r="E19" s="233">
        <f>'Cost Summary'!F19/1000</f>
        <v>0</v>
      </c>
      <c r="F19" s="233">
        <f>'Cost Summary'!G19/1000</f>
        <v>0</v>
      </c>
      <c r="G19" s="239">
        <f t="shared" si="0"/>
        <v>0</v>
      </c>
    </row>
    <row r="20" spans="1:7" x14ac:dyDescent="0.25">
      <c r="A20" s="243" t="str">
        <f>CONCATENATE('Cost Summary'!B20," - ",'Cost Summary'!A20)</f>
        <v>Other costs - 0</v>
      </c>
      <c r="B20" s="233">
        <f>'Cost Summary'!C20/1000</f>
        <v>0</v>
      </c>
      <c r="C20" s="233">
        <f>'Cost Summary'!D20/1000</f>
        <v>0</v>
      </c>
      <c r="D20" s="233">
        <f>'Cost Summary'!E20/1000</f>
        <v>0</v>
      </c>
      <c r="E20" s="233">
        <f>'Cost Summary'!F20/1000</f>
        <v>0</v>
      </c>
      <c r="F20" s="233">
        <f>'Cost Summary'!G20/1000</f>
        <v>0</v>
      </c>
      <c r="G20" s="239">
        <f t="shared" si="0"/>
        <v>0</v>
      </c>
    </row>
    <row r="21" spans="1:7" x14ac:dyDescent="0.25">
      <c r="A21" s="219" t="str">
        <f>CONCATENATE('Cost Summary'!B21," - ",'Cost Summary'!A21)</f>
        <v>Total costs - 4 / -</v>
      </c>
      <c r="B21" s="234">
        <f>'Cost Summary'!C21/1000</f>
        <v>0</v>
      </c>
      <c r="C21" s="234">
        <f>'Cost Summary'!D21/1000</f>
        <v>0</v>
      </c>
      <c r="D21" s="234">
        <f>'Cost Summary'!E21/1000</f>
        <v>0</v>
      </c>
      <c r="E21" s="234">
        <f>'Cost Summary'!F21/1000</f>
        <v>0</v>
      </c>
      <c r="F21" s="234">
        <f>'Cost Summary'!G21/1000</f>
        <v>0</v>
      </c>
      <c r="G21" s="234">
        <f t="shared" si="0"/>
        <v>0</v>
      </c>
    </row>
    <row r="22" spans="1:7" x14ac:dyDescent="0.25">
      <c r="A22" s="246" t="str">
        <f>CONCATENATE('Cost Summary'!B22," - ",'Cost Summary'!A22)</f>
        <v>Personnel - 5 / -</v>
      </c>
      <c r="B22" s="235">
        <f>'Cost Summary'!C22/1000</f>
        <v>0</v>
      </c>
      <c r="C22" s="235">
        <f>'Cost Summary'!D22/1000</f>
        <v>0</v>
      </c>
      <c r="D22" s="235">
        <f>'Cost Summary'!E22/1000</f>
        <v>0</v>
      </c>
      <c r="E22" s="235">
        <f>'Cost Summary'!F22/1000</f>
        <v>0</v>
      </c>
      <c r="F22" s="235">
        <f>'Cost Summary'!G22/1000</f>
        <v>0</v>
      </c>
      <c r="G22" s="240">
        <f t="shared" si="0"/>
        <v>0</v>
      </c>
    </row>
    <row r="23" spans="1:7" x14ac:dyDescent="0.25">
      <c r="A23" s="244" t="str">
        <f>CONCATENATE('Cost Summary'!B23," - ",'Cost Summary'!A23)</f>
        <v>Equipment - 0</v>
      </c>
      <c r="B23" s="235">
        <f>'Cost Summary'!C23/1000</f>
        <v>0</v>
      </c>
      <c r="C23" s="235">
        <f>'Cost Summary'!D23/1000</f>
        <v>0</v>
      </c>
      <c r="D23" s="235">
        <f>'Cost Summary'!E23/1000</f>
        <v>0</v>
      </c>
      <c r="E23" s="235">
        <f>'Cost Summary'!F23/1000</f>
        <v>0</v>
      </c>
      <c r="F23" s="235">
        <f>'Cost Summary'!G23/1000</f>
        <v>0</v>
      </c>
      <c r="G23" s="240">
        <f t="shared" si="0"/>
        <v>0</v>
      </c>
    </row>
    <row r="24" spans="1:7" x14ac:dyDescent="0.25">
      <c r="A24" s="244" t="str">
        <f>CONCATENATE('Cost Summary'!B24," - ",'Cost Summary'!A24)</f>
        <v>Other costs - 0</v>
      </c>
      <c r="B24" s="235">
        <f>'Cost Summary'!C24/1000</f>
        <v>0</v>
      </c>
      <c r="C24" s="235">
        <f>'Cost Summary'!D24/1000</f>
        <v>0</v>
      </c>
      <c r="D24" s="235">
        <f>'Cost Summary'!E24/1000</f>
        <v>0</v>
      </c>
      <c r="E24" s="235">
        <f>'Cost Summary'!F24/1000</f>
        <v>0</v>
      </c>
      <c r="F24" s="235">
        <f>'Cost Summary'!G24/1000</f>
        <v>0</v>
      </c>
      <c r="G24" s="240">
        <f t="shared" si="0"/>
        <v>0</v>
      </c>
    </row>
    <row r="25" spans="1:7" x14ac:dyDescent="0.25">
      <c r="A25" s="189" t="str">
        <f>CONCATENATE('Cost Summary'!B25," - ",'Cost Summary'!A25)</f>
        <v>Total costs - 5 / -</v>
      </c>
      <c r="B25" s="236">
        <f>'Cost Summary'!C25/1000</f>
        <v>0</v>
      </c>
      <c r="C25" s="236">
        <f>'Cost Summary'!D25/1000</f>
        <v>0</v>
      </c>
      <c r="D25" s="236">
        <f>'Cost Summary'!E25/1000</f>
        <v>0</v>
      </c>
      <c r="E25" s="236">
        <f>'Cost Summary'!F25/1000</f>
        <v>0</v>
      </c>
      <c r="F25" s="236">
        <f>'Cost Summary'!G25/1000</f>
        <v>0</v>
      </c>
      <c r="G25" s="236">
        <f t="shared" si="0"/>
        <v>0</v>
      </c>
    </row>
    <row r="26" spans="1:7" x14ac:dyDescent="0.25">
      <c r="A26" s="243" t="str">
        <f>CONCATENATE('Cost Summary'!B26," - ",'Cost Summary'!A26)</f>
        <v>Personnel - 6 / -</v>
      </c>
      <c r="B26" s="233">
        <f>'Cost Summary'!C26/1000</f>
        <v>0</v>
      </c>
      <c r="C26" s="233">
        <f>'Cost Summary'!D26/1000</f>
        <v>0</v>
      </c>
      <c r="D26" s="233">
        <f>'Cost Summary'!E26/1000</f>
        <v>0</v>
      </c>
      <c r="E26" s="233">
        <f>'Cost Summary'!F26/1000</f>
        <v>0</v>
      </c>
      <c r="F26" s="233">
        <f>'Cost Summary'!G26/1000</f>
        <v>0</v>
      </c>
      <c r="G26" s="239">
        <f t="shared" si="0"/>
        <v>0</v>
      </c>
    </row>
    <row r="27" spans="1:7" x14ac:dyDescent="0.25">
      <c r="A27" s="243" t="str">
        <f>CONCATENATE('Cost Summary'!B27," - ",'Cost Summary'!A27)</f>
        <v>Equipment - 0</v>
      </c>
      <c r="B27" s="233">
        <f>'Cost Summary'!C27/1000</f>
        <v>0</v>
      </c>
      <c r="C27" s="233">
        <f>'Cost Summary'!D27/1000</f>
        <v>0</v>
      </c>
      <c r="D27" s="233">
        <f>'Cost Summary'!E27/1000</f>
        <v>0</v>
      </c>
      <c r="E27" s="233">
        <f>'Cost Summary'!F27/1000</f>
        <v>0</v>
      </c>
      <c r="F27" s="233">
        <f>'Cost Summary'!G27/1000</f>
        <v>0</v>
      </c>
      <c r="G27" s="239">
        <f t="shared" si="0"/>
        <v>0</v>
      </c>
    </row>
    <row r="28" spans="1:7" x14ac:dyDescent="0.25">
      <c r="A28" s="243" t="str">
        <f>CONCATENATE('Cost Summary'!B28," - ",'Cost Summary'!A28)</f>
        <v>Other costs - 0</v>
      </c>
      <c r="B28" s="233">
        <f>'Cost Summary'!C28/1000</f>
        <v>0</v>
      </c>
      <c r="C28" s="233">
        <f>'Cost Summary'!D28/1000</f>
        <v>0</v>
      </c>
      <c r="D28" s="233">
        <f>'Cost Summary'!E28/1000</f>
        <v>0</v>
      </c>
      <c r="E28" s="233">
        <f>'Cost Summary'!F28/1000</f>
        <v>0</v>
      </c>
      <c r="F28" s="233">
        <f>'Cost Summary'!G28/1000</f>
        <v>0</v>
      </c>
      <c r="G28" s="239">
        <f t="shared" si="0"/>
        <v>0</v>
      </c>
    </row>
    <row r="29" spans="1:7" x14ac:dyDescent="0.25">
      <c r="A29" s="219" t="str">
        <f>CONCATENATE('Cost Summary'!B29," - ",'Cost Summary'!A29)</f>
        <v>Total costs - 6 / -</v>
      </c>
      <c r="B29" s="234">
        <f>'Cost Summary'!C29/1000</f>
        <v>0</v>
      </c>
      <c r="C29" s="234">
        <f>'Cost Summary'!D29/1000</f>
        <v>0</v>
      </c>
      <c r="D29" s="234">
        <f>'Cost Summary'!E29/1000</f>
        <v>0</v>
      </c>
      <c r="E29" s="234">
        <f>'Cost Summary'!F29/1000</f>
        <v>0</v>
      </c>
      <c r="F29" s="234">
        <f>'Cost Summary'!G29/1000</f>
        <v>0</v>
      </c>
      <c r="G29" s="234">
        <f t="shared" si="0"/>
        <v>0</v>
      </c>
    </row>
    <row r="30" spans="1:7" x14ac:dyDescent="0.25">
      <c r="A30" s="244" t="str">
        <f>CONCATENATE('Cost Summary'!B30," - ",'Cost Summary'!A30)</f>
        <v>Personnel - 7 / -</v>
      </c>
      <c r="B30" s="235">
        <f>'Cost Summary'!C30/1000</f>
        <v>0</v>
      </c>
      <c r="C30" s="235">
        <f>'Cost Summary'!D30/1000</f>
        <v>0</v>
      </c>
      <c r="D30" s="235">
        <f>'Cost Summary'!E30/1000</f>
        <v>0</v>
      </c>
      <c r="E30" s="235">
        <f>'Cost Summary'!F30/1000</f>
        <v>0</v>
      </c>
      <c r="F30" s="235">
        <f>'Cost Summary'!G30/1000</f>
        <v>0</v>
      </c>
      <c r="G30" s="240">
        <f t="shared" si="0"/>
        <v>0</v>
      </c>
    </row>
    <row r="31" spans="1:7" x14ac:dyDescent="0.25">
      <c r="A31" s="244" t="str">
        <f>CONCATENATE('Cost Summary'!B31," - ",'Cost Summary'!A31)</f>
        <v>Equipment - 0</v>
      </c>
      <c r="B31" s="235">
        <f>'Cost Summary'!C31/1000</f>
        <v>0</v>
      </c>
      <c r="C31" s="235">
        <f>'Cost Summary'!D31/1000</f>
        <v>0</v>
      </c>
      <c r="D31" s="235">
        <f>'Cost Summary'!E31/1000</f>
        <v>0</v>
      </c>
      <c r="E31" s="235">
        <f>'Cost Summary'!F31/1000</f>
        <v>0</v>
      </c>
      <c r="F31" s="235">
        <f>'Cost Summary'!G31/1000</f>
        <v>0</v>
      </c>
      <c r="G31" s="240">
        <f t="shared" si="0"/>
        <v>0</v>
      </c>
    </row>
    <row r="32" spans="1:7" x14ac:dyDescent="0.25">
      <c r="A32" s="244" t="str">
        <f>CONCATENATE('Cost Summary'!B32," - ",'Cost Summary'!A32)</f>
        <v>Other costs - 0</v>
      </c>
      <c r="B32" s="235">
        <f>'Cost Summary'!C32/1000</f>
        <v>0</v>
      </c>
      <c r="C32" s="235">
        <f>'Cost Summary'!D32/1000</f>
        <v>0</v>
      </c>
      <c r="D32" s="235">
        <f>'Cost Summary'!E32/1000</f>
        <v>0</v>
      </c>
      <c r="E32" s="235">
        <f>'Cost Summary'!F32/1000</f>
        <v>0</v>
      </c>
      <c r="F32" s="235">
        <f>'Cost Summary'!G32/1000</f>
        <v>0</v>
      </c>
      <c r="G32" s="240">
        <f t="shared" si="0"/>
        <v>0</v>
      </c>
    </row>
    <row r="33" spans="1:7" x14ac:dyDescent="0.25">
      <c r="A33" s="189" t="str">
        <f>CONCATENATE('Cost Summary'!B33," - ",'Cost Summary'!A33)</f>
        <v>Total costs - 7 / -</v>
      </c>
      <c r="B33" s="236">
        <f>'Cost Summary'!C33/1000</f>
        <v>0</v>
      </c>
      <c r="C33" s="236">
        <f>'Cost Summary'!D33/1000</f>
        <v>0</v>
      </c>
      <c r="D33" s="236">
        <f>'Cost Summary'!E33/1000</f>
        <v>0</v>
      </c>
      <c r="E33" s="236">
        <f>'Cost Summary'!F33/1000</f>
        <v>0</v>
      </c>
      <c r="F33" s="236">
        <f>'Cost Summary'!G33/1000</f>
        <v>0</v>
      </c>
      <c r="G33" s="236">
        <f t="shared" si="0"/>
        <v>0</v>
      </c>
    </row>
    <row r="34" spans="1:7" x14ac:dyDescent="0.25">
      <c r="A34" s="247" t="str">
        <f>CONCATENATE('Cost Summary'!B34," - ",'Cost Summary'!A34)</f>
        <v>Personnel - Consortium</v>
      </c>
      <c r="B34" s="237">
        <f>'Cost Summary'!C34/1000</f>
        <v>0</v>
      </c>
      <c r="C34" s="237">
        <f>'Cost Summary'!D34/1000</f>
        <v>0</v>
      </c>
      <c r="D34" s="237">
        <f>'Cost Summary'!E34/1000</f>
        <v>0</v>
      </c>
      <c r="E34" s="237">
        <f>'Cost Summary'!F34/1000</f>
        <v>0</v>
      </c>
      <c r="F34" s="237">
        <f>'Cost Summary'!G34/1000</f>
        <v>0</v>
      </c>
      <c r="G34" s="241">
        <f t="shared" si="0"/>
        <v>0</v>
      </c>
    </row>
    <row r="35" spans="1:7" x14ac:dyDescent="0.25">
      <c r="A35" s="247" t="str">
        <f>CONCATENATE('Cost Summary'!B35," - ",'Cost Summary'!A35)</f>
        <v>Equipment - Consortium</v>
      </c>
      <c r="B35" s="237">
        <f>'Cost Summary'!C35/1000</f>
        <v>0</v>
      </c>
      <c r="C35" s="237">
        <f>'Cost Summary'!D35/1000</f>
        <v>0</v>
      </c>
      <c r="D35" s="237">
        <f>'Cost Summary'!E35/1000</f>
        <v>0</v>
      </c>
      <c r="E35" s="237">
        <f>'Cost Summary'!F35/1000</f>
        <v>0</v>
      </c>
      <c r="F35" s="237">
        <f>'Cost Summary'!G35/1000</f>
        <v>0</v>
      </c>
      <c r="G35" s="241">
        <f t="shared" si="0"/>
        <v>0</v>
      </c>
    </row>
    <row r="36" spans="1:7" x14ac:dyDescent="0.25">
      <c r="A36" s="247" t="str">
        <f>CONCATENATE('Cost Summary'!B36," - ",'Cost Summary'!A36)</f>
        <v>Other costs - Consortium</v>
      </c>
      <c r="B36" s="237">
        <f>'Cost Summary'!C36/1000</f>
        <v>0</v>
      </c>
      <c r="C36" s="237">
        <f>'Cost Summary'!D36/1000</f>
        <v>0</v>
      </c>
      <c r="D36" s="237">
        <f>'Cost Summary'!E36/1000</f>
        <v>0</v>
      </c>
      <c r="E36" s="237">
        <f>'Cost Summary'!F36/1000</f>
        <v>0</v>
      </c>
      <c r="F36" s="237">
        <f>'Cost Summary'!G36/1000</f>
        <v>0</v>
      </c>
      <c r="G36" s="241">
        <f t="shared" si="0"/>
        <v>0</v>
      </c>
    </row>
    <row r="37" spans="1:7" x14ac:dyDescent="0.25">
      <c r="A37" s="230" t="str">
        <f>CONCATENATE('Cost Summary'!B37," - ",'Cost Summary'!A37)</f>
        <v>Total costs - Consortium</v>
      </c>
      <c r="B37" s="238">
        <f>'Cost Summary'!C37/1000</f>
        <v>0</v>
      </c>
      <c r="C37" s="238">
        <f>'Cost Summary'!D37/1000</f>
        <v>0</v>
      </c>
      <c r="D37" s="238">
        <f>'Cost Summary'!E37/1000</f>
        <v>0</v>
      </c>
      <c r="E37" s="238">
        <f>'Cost Summary'!F37/1000</f>
        <v>0</v>
      </c>
      <c r="F37" s="238">
        <f>'Cost Summary'!G37/1000</f>
        <v>0</v>
      </c>
      <c r="G37" s="242">
        <f t="shared" si="0"/>
        <v>0</v>
      </c>
    </row>
  </sheetData>
  <sheetProtection algorithmName="SHA-512" hashValue="hbsDJ5Eqlh2VHK1LLFNBMlmqHLTAmws1UbFmpVNoSdzvXbJNwP91Up45wdzievagP0+sTANlvQUjPyrmOGgnGQ==" saltValue="FejgalYCOLEiMiWsAKzlzg==" spinCount="100000" sheet="1" objects="1" scenarios="1" formatCells="0" formatColumns="0" formatRows="0"/>
  <pageMargins left="0.70866141732283472" right="0.70866141732283472" top="1.2598425196850394" bottom="0.78740157480314965" header="0.31496062992125984" footer="0.31496062992125984"/>
  <pageSetup paperSize="9" orientation="portrait" horizontalDpi="4294967293" verticalDpi="0" r:id="rId1"/>
  <headerFooter>
    <oddHeader>&amp;L&amp;"-,Fett"&amp;16Project Costs&amp;R&amp;G</oddHeader>
    <oddFooter>&amp;LSFA Advanced Manufacturing - &amp;F - &amp;D&amp;RPage &amp;P of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7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6" sqref="K16"/>
    </sheetView>
  </sheetViews>
  <sheetFormatPr baseColWidth="10" defaultRowHeight="15" x14ac:dyDescent="0.25"/>
  <cols>
    <col min="1" max="1" width="14.42578125" bestFit="1" customWidth="1"/>
    <col min="2" max="2" width="11.85546875" customWidth="1"/>
    <col min="3" max="8" width="8.7109375" customWidth="1"/>
    <col min="15" max="15" width="26.7109375" customWidth="1"/>
    <col min="16" max="16" width="10.28515625" bestFit="1" customWidth="1"/>
    <col min="17" max="17" width="14.5703125" bestFit="1" customWidth="1"/>
    <col min="18" max="18" width="23.85546875" bestFit="1" customWidth="1"/>
    <col min="19" max="19" width="9.7109375" bestFit="1" customWidth="1"/>
    <col min="20" max="24" width="5" bestFit="1" customWidth="1"/>
    <col min="25" max="25" width="5.5703125" bestFit="1" customWidth="1"/>
  </cols>
  <sheetData>
    <row r="1" spans="1:8" x14ac:dyDescent="0.25">
      <c r="A1" s="230" t="s">
        <v>90</v>
      </c>
      <c r="B1" s="230" t="s">
        <v>91</v>
      </c>
      <c r="C1" s="231">
        <f>Personnel!AL4</f>
        <v>2021</v>
      </c>
      <c r="D1" s="231">
        <f>Personnel!AM4</f>
        <v>2022</v>
      </c>
      <c r="E1" s="231">
        <f>Personnel!AN4</f>
        <v>2023</v>
      </c>
      <c r="F1" s="231">
        <f>Personnel!AO4</f>
        <v>2024</v>
      </c>
      <c r="G1" s="231">
        <f>Personnel!AP4</f>
        <v>2025</v>
      </c>
      <c r="H1" s="232" t="s">
        <v>51</v>
      </c>
    </row>
    <row r="2" spans="1:8" x14ac:dyDescent="0.25">
      <c r="A2" s="104" t="str">
        <f>Personnel!AL2</f>
        <v>0 / -</v>
      </c>
      <c r="B2" s="104" t="s">
        <v>92</v>
      </c>
      <c r="C2" s="217">
        <f>Personnel!AL1</f>
        <v>0</v>
      </c>
      <c r="D2" s="217">
        <f>Personnel!AM1</f>
        <v>0</v>
      </c>
      <c r="E2" s="217">
        <f>Personnel!AN1</f>
        <v>0</v>
      </c>
      <c r="F2" s="217">
        <f>Personnel!AO1</f>
        <v>0</v>
      </c>
      <c r="G2" s="217">
        <f>Personnel!AP1</f>
        <v>0</v>
      </c>
      <c r="H2" s="227">
        <f>SUM(C2:G2)</f>
        <v>0</v>
      </c>
    </row>
    <row r="3" spans="1:8" x14ac:dyDescent="0.25">
      <c r="A3" s="104" t="str">
        <f>'Pivot Tables Equipment Costs'!A5</f>
        <v>(Leer)</v>
      </c>
      <c r="B3" s="104" t="s">
        <v>93</v>
      </c>
      <c r="C3" s="217">
        <f>'Pivot Tables Equipment Costs'!B5</f>
        <v>0</v>
      </c>
      <c r="D3" s="217">
        <f>'Pivot Tables Equipment Costs'!C5</f>
        <v>0</v>
      </c>
      <c r="E3" s="217">
        <f>'Pivot Tables Equipment Costs'!D5</f>
        <v>0</v>
      </c>
      <c r="F3" s="217">
        <f>'Pivot Tables Equipment Costs'!E5</f>
        <v>0</v>
      </c>
      <c r="G3" s="217">
        <f>'Pivot Tables Equipment Costs'!F5</f>
        <v>0</v>
      </c>
      <c r="H3" s="227">
        <f t="shared" ref="H3:H36" si="0">SUM(C3:G3)</f>
        <v>0</v>
      </c>
    </row>
    <row r="4" spans="1:8" x14ac:dyDescent="0.25">
      <c r="A4" s="104" t="str">
        <f>'Pivot Tables Other Costs'!A5</f>
        <v>(Leer)</v>
      </c>
      <c r="B4" s="104" t="s">
        <v>94</v>
      </c>
      <c r="C4" s="217">
        <f>'Pivot Tables Other Costs'!B5</f>
        <v>0</v>
      </c>
      <c r="D4" s="217">
        <f>'Pivot Tables Other Costs'!C5</f>
        <v>0</v>
      </c>
      <c r="E4" s="217">
        <f>'Pivot Tables Other Costs'!D5</f>
        <v>0</v>
      </c>
      <c r="F4" s="217">
        <f>'Pivot Tables Other Costs'!E5</f>
        <v>0</v>
      </c>
      <c r="G4" s="217">
        <f>'Pivot Tables Other Costs'!F5</f>
        <v>0</v>
      </c>
      <c r="H4" s="227">
        <f t="shared" si="0"/>
        <v>0</v>
      </c>
    </row>
    <row r="5" spans="1:8" x14ac:dyDescent="0.25">
      <c r="A5" s="219" t="str">
        <f>A2</f>
        <v>0 / -</v>
      </c>
      <c r="B5" s="219" t="s">
        <v>95</v>
      </c>
      <c r="C5" s="220">
        <f>SUM(C2:C4)</f>
        <v>0</v>
      </c>
      <c r="D5" s="220">
        <f t="shared" ref="D5:G5" si="1">SUM(D2:D4)</f>
        <v>0</v>
      </c>
      <c r="E5" s="220">
        <f t="shared" si="1"/>
        <v>0</v>
      </c>
      <c r="F5" s="220">
        <f t="shared" si="1"/>
        <v>0</v>
      </c>
      <c r="G5" s="220">
        <f t="shared" si="1"/>
        <v>0</v>
      </c>
      <c r="H5" s="220">
        <f t="shared" si="0"/>
        <v>0</v>
      </c>
    </row>
    <row r="6" spans="1:8" x14ac:dyDescent="0.25">
      <c r="A6" s="105" t="str">
        <f>Personnel!AR2</f>
        <v>1 / -</v>
      </c>
      <c r="B6" s="105" t="s">
        <v>92</v>
      </c>
      <c r="C6" s="221">
        <f>Personnel!AR1</f>
        <v>0</v>
      </c>
      <c r="D6" s="221">
        <f>Personnel!AS1</f>
        <v>0</v>
      </c>
      <c r="E6" s="221">
        <f>Personnel!AT1</f>
        <v>0</v>
      </c>
      <c r="F6" s="221">
        <f>Personnel!AU1</f>
        <v>0</v>
      </c>
      <c r="G6" s="221">
        <f>Personnel!AV1</f>
        <v>0</v>
      </c>
      <c r="H6" s="228">
        <f t="shared" si="0"/>
        <v>0</v>
      </c>
    </row>
    <row r="7" spans="1:8" x14ac:dyDescent="0.25">
      <c r="A7" s="105">
        <f>'Pivot Tables Equipment Costs'!A6</f>
        <v>0</v>
      </c>
      <c r="B7" s="105" t="s">
        <v>93</v>
      </c>
      <c r="C7" s="221">
        <f>'Pivot Tables Equipment Costs'!B6</f>
        <v>0</v>
      </c>
      <c r="D7" s="221">
        <f>'Pivot Tables Equipment Costs'!C6</f>
        <v>0</v>
      </c>
      <c r="E7" s="221">
        <f>'Pivot Tables Equipment Costs'!D6</f>
        <v>0</v>
      </c>
      <c r="F7" s="221">
        <f>'Pivot Tables Equipment Costs'!E6</f>
        <v>0</v>
      </c>
      <c r="G7" s="221">
        <f>'Pivot Tables Equipment Costs'!F6</f>
        <v>0</v>
      </c>
      <c r="H7" s="228">
        <f t="shared" si="0"/>
        <v>0</v>
      </c>
    </row>
    <row r="8" spans="1:8" x14ac:dyDescent="0.25">
      <c r="A8" s="105">
        <f>'Pivot Tables Other Costs'!A6</f>
        <v>0</v>
      </c>
      <c r="B8" s="105" t="s">
        <v>94</v>
      </c>
      <c r="C8" s="221">
        <f>'Pivot Tables Other Costs'!B6</f>
        <v>0</v>
      </c>
      <c r="D8" s="221">
        <f>'Pivot Tables Other Costs'!C6</f>
        <v>0</v>
      </c>
      <c r="E8" s="221">
        <f>'Pivot Tables Other Costs'!D6</f>
        <v>0</v>
      </c>
      <c r="F8" s="221">
        <f>'Pivot Tables Other Costs'!E6</f>
        <v>0</v>
      </c>
      <c r="G8" s="221">
        <f>'Pivot Tables Other Costs'!F6</f>
        <v>0</v>
      </c>
      <c r="H8" s="228">
        <f t="shared" si="0"/>
        <v>0</v>
      </c>
    </row>
    <row r="9" spans="1:8" x14ac:dyDescent="0.25">
      <c r="A9" s="189" t="str">
        <f>A6</f>
        <v>1 / -</v>
      </c>
      <c r="B9" s="189" t="s">
        <v>95</v>
      </c>
      <c r="C9" s="218">
        <f>SUM(C6:C8)</f>
        <v>0</v>
      </c>
      <c r="D9" s="218">
        <f t="shared" ref="D9:G9" si="2">SUM(D6:D8)</f>
        <v>0</v>
      </c>
      <c r="E9" s="218">
        <f t="shared" si="2"/>
        <v>0</v>
      </c>
      <c r="F9" s="218">
        <f t="shared" si="2"/>
        <v>0</v>
      </c>
      <c r="G9" s="218">
        <f t="shared" si="2"/>
        <v>0</v>
      </c>
      <c r="H9" s="218">
        <f t="shared" si="0"/>
        <v>0</v>
      </c>
    </row>
    <row r="10" spans="1:8" x14ac:dyDescent="0.25">
      <c r="A10" s="104" t="str">
        <f>Personnel!AX2</f>
        <v>2 / -</v>
      </c>
      <c r="B10" s="104" t="s">
        <v>92</v>
      </c>
      <c r="C10" s="217">
        <f>Personnel!AX1</f>
        <v>0</v>
      </c>
      <c r="D10" s="217">
        <f>Personnel!AY1</f>
        <v>0</v>
      </c>
      <c r="E10" s="217">
        <f>Personnel!AZ1</f>
        <v>0</v>
      </c>
      <c r="F10" s="217">
        <f>Personnel!BA1</f>
        <v>0</v>
      </c>
      <c r="G10" s="217">
        <f>Personnel!BB1</f>
        <v>0</v>
      </c>
      <c r="H10" s="227">
        <f t="shared" si="0"/>
        <v>0</v>
      </c>
    </row>
    <row r="11" spans="1:8" x14ac:dyDescent="0.25">
      <c r="A11" s="104">
        <f>'Pivot Tables Equipment Costs'!A7</f>
        <v>0</v>
      </c>
      <c r="B11" s="104" t="s">
        <v>93</v>
      </c>
      <c r="C11" s="217">
        <f>'Pivot Tables Equipment Costs'!B7</f>
        <v>0</v>
      </c>
      <c r="D11" s="217">
        <f>'Pivot Tables Equipment Costs'!C7</f>
        <v>0</v>
      </c>
      <c r="E11" s="217">
        <f>'Pivot Tables Equipment Costs'!D7</f>
        <v>0</v>
      </c>
      <c r="F11" s="217">
        <f>'Pivot Tables Equipment Costs'!E7</f>
        <v>0</v>
      </c>
      <c r="G11" s="217">
        <f>'Pivot Tables Equipment Costs'!F7</f>
        <v>0</v>
      </c>
      <c r="H11" s="227">
        <f t="shared" si="0"/>
        <v>0</v>
      </c>
    </row>
    <row r="12" spans="1:8" x14ac:dyDescent="0.25">
      <c r="A12" s="104">
        <f>'Pivot Tables Other Costs'!A7</f>
        <v>0</v>
      </c>
      <c r="B12" s="104" t="s">
        <v>94</v>
      </c>
      <c r="C12" s="217">
        <f>'Pivot Tables Other Costs'!B7</f>
        <v>0</v>
      </c>
      <c r="D12" s="217">
        <f>'Pivot Tables Other Costs'!C7</f>
        <v>0</v>
      </c>
      <c r="E12" s="217">
        <f>'Pivot Tables Other Costs'!D7</f>
        <v>0</v>
      </c>
      <c r="F12" s="217">
        <f>'Pivot Tables Other Costs'!E7</f>
        <v>0</v>
      </c>
      <c r="G12" s="217">
        <f>'Pivot Tables Other Costs'!F7</f>
        <v>0</v>
      </c>
      <c r="H12" s="227">
        <f t="shared" si="0"/>
        <v>0</v>
      </c>
    </row>
    <row r="13" spans="1:8" x14ac:dyDescent="0.25">
      <c r="A13" s="219" t="str">
        <f>A10</f>
        <v>2 / -</v>
      </c>
      <c r="B13" s="219" t="s">
        <v>95</v>
      </c>
      <c r="C13" s="220">
        <f>SUM(C10:C12)</f>
        <v>0</v>
      </c>
      <c r="D13" s="220">
        <f t="shared" ref="D13:G13" si="3">SUM(D10:D12)</f>
        <v>0</v>
      </c>
      <c r="E13" s="220">
        <f t="shared" si="3"/>
        <v>0</v>
      </c>
      <c r="F13" s="220">
        <f t="shared" si="3"/>
        <v>0</v>
      </c>
      <c r="G13" s="220">
        <f t="shared" si="3"/>
        <v>0</v>
      </c>
      <c r="H13" s="220">
        <f t="shared" si="0"/>
        <v>0</v>
      </c>
    </row>
    <row r="14" spans="1:8" x14ac:dyDescent="0.25">
      <c r="A14" s="105" t="str">
        <f>Personnel!BD2</f>
        <v>3 / -</v>
      </c>
      <c r="B14" s="105" t="s">
        <v>92</v>
      </c>
      <c r="C14" s="221">
        <f>Personnel!BD1</f>
        <v>0</v>
      </c>
      <c r="D14" s="221">
        <f>Personnel!BE1</f>
        <v>0</v>
      </c>
      <c r="E14" s="221">
        <f>Personnel!BF1</f>
        <v>0</v>
      </c>
      <c r="F14" s="221">
        <f>Personnel!BG1</f>
        <v>0</v>
      </c>
      <c r="G14" s="221">
        <f>Personnel!BH1</f>
        <v>0</v>
      </c>
      <c r="H14" s="228">
        <f t="shared" si="0"/>
        <v>0</v>
      </c>
    </row>
    <row r="15" spans="1:8" x14ac:dyDescent="0.25">
      <c r="A15" s="105">
        <f>'Pivot Tables Equipment Costs'!A8</f>
        <v>0</v>
      </c>
      <c r="B15" s="105" t="s">
        <v>93</v>
      </c>
      <c r="C15" s="221">
        <f>'Pivot Tables Equipment Costs'!B8</f>
        <v>0</v>
      </c>
      <c r="D15" s="221">
        <f>'Pivot Tables Equipment Costs'!C8</f>
        <v>0</v>
      </c>
      <c r="E15" s="221">
        <f>'Pivot Tables Equipment Costs'!D8</f>
        <v>0</v>
      </c>
      <c r="F15" s="221">
        <f>'Pivot Tables Equipment Costs'!E8</f>
        <v>0</v>
      </c>
      <c r="G15" s="221">
        <f>'Pivot Tables Equipment Costs'!F8</f>
        <v>0</v>
      </c>
      <c r="H15" s="228">
        <f t="shared" si="0"/>
        <v>0</v>
      </c>
    </row>
    <row r="16" spans="1:8" x14ac:dyDescent="0.25">
      <c r="A16" s="105">
        <f>'Pivot Tables Other Costs'!A8</f>
        <v>0</v>
      </c>
      <c r="B16" s="105" t="s">
        <v>94</v>
      </c>
      <c r="C16" s="221">
        <f>'Pivot Tables Other Costs'!B8</f>
        <v>0</v>
      </c>
      <c r="D16" s="221">
        <f>'Pivot Tables Other Costs'!C8</f>
        <v>0</v>
      </c>
      <c r="E16" s="221">
        <f>'Pivot Tables Other Costs'!D8</f>
        <v>0</v>
      </c>
      <c r="F16" s="221">
        <f>'Pivot Tables Other Costs'!E8</f>
        <v>0</v>
      </c>
      <c r="G16" s="221">
        <f>'Pivot Tables Other Costs'!F8</f>
        <v>0</v>
      </c>
      <c r="H16" s="228">
        <f t="shared" si="0"/>
        <v>0</v>
      </c>
    </row>
    <row r="17" spans="1:8" x14ac:dyDescent="0.25">
      <c r="A17" s="189" t="str">
        <f>A14</f>
        <v>3 / -</v>
      </c>
      <c r="B17" s="189" t="s">
        <v>95</v>
      </c>
      <c r="C17" s="218">
        <f>SUM(C14:C16)</f>
        <v>0</v>
      </c>
      <c r="D17" s="218">
        <f t="shared" ref="D17:G17" si="4">SUM(D14:D16)</f>
        <v>0</v>
      </c>
      <c r="E17" s="218">
        <f t="shared" si="4"/>
        <v>0</v>
      </c>
      <c r="F17" s="218">
        <f t="shared" si="4"/>
        <v>0</v>
      </c>
      <c r="G17" s="218">
        <f t="shared" si="4"/>
        <v>0</v>
      </c>
      <c r="H17" s="218">
        <f t="shared" si="0"/>
        <v>0</v>
      </c>
    </row>
    <row r="18" spans="1:8" x14ac:dyDescent="0.25">
      <c r="A18" s="222" t="str">
        <f>Personnel!BJ2</f>
        <v>4 / -</v>
      </c>
      <c r="B18" s="222" t="s">
        <v>92</v>
      </c>
      <c r="C18" s="217">
        <f>Personnel!BJ1</f>
        <v>0</v>
      </c>
      <c r="D18" s="217">
        <f>Personnel!BK1</f>
        <v>0</v>
      </c>
      <c r="E18" s="217">
        <f>Personnel!BL1</f>
        <v>0</v>
      </c>
      <c r="F18" s="217">
        <f>Personnel!BM1</f>
        <v>0</v>
      </c>
      <c r="G18" s="217">
        <f>Personnel!BN1</f>
        <v>0</v>
      </c>
      <c r="H18" s="227">
        <f t="shared" si="0"/>
        <v>0</v>
      </c>
    </row>
    <row r="19" spans="1:8" x14ac:dyDescent="0.25">
      <c r="A19" s="104">
        <f>'Pivot Tables Equipment Costs'!A9</f>
        <v>0</v>
      </c>
      <c r="B19" s="104" t="s">
        <v>93</v>
      </c>
      <c r="C19" s="217">
        <f>'Pivot Tables Equipment Costs'!B9</f>
        <v>0</v>
      </c>
      <c r="D19" s="217">
        <f>'Pivot Tables Equipment Costs'!C9</f>
        <v>0</v>
      </c>
      <c r="E19" s="217">
        <f>'Pivot Tables Equipment Costs'!D9</f>
        <v>0</v>
      </c>
      <c r="F19" s="217">
        <f>'Pivot Tables Equipment Costs'!E9</f>
        <v>0</v>
      </c>
      <c r="G19" s="217">
        <f>'Pivot Tables Equipment Costs'!F9</f>
        <v>0</v>
      </c>
      <c r="H19" s="227">
        <f t="shared" si="0"/>
        <v>0</v>
      </c>
    </row>
    <row r="20" spans="1:8" x14ac:dyDescent="0.25">
      <c r="A20" s="104">
        <f>'Pivot Tables Other Costs'!A9</f>
        <v>0</v>
      </c>
      <c r="B20" s="104" t="s">
        <v>94</v>
      </c>
      <c r="C20" s="217">
        <f>'Pivot Tables Other Costs'!B9</f>
        <v>0</v>
      </c>
      <c r="D20" s="217">
        <f>'Pivot Tables Other Costs'!C9</f>
        <v>0</v>
      </c>
      <c r="E20" s="217">
        <f>'Pivot Tables Other Costs'!D9</f>
        <v>0</v>
      </c>
      <c r="F20" s="217">
        <f>'Pivot Tables Other Costs'!E9</f>
        <v>0</v>
      </c>
      <c r="G20" s="217">
        <f>'Pivot Tables Other Costs'!F9</f>
        <v>0</v>
      </c>
      <c r="H20" s="227">
        <f t="shared" si="0"/>
        <v>0</v>
      </c>
    </row>
    <row r="21" spans="1:8" x14ac:dyDescent="0.25">
      <c r="A21" s="219" t="str">
        <f>A18</f>
        <v>4 / -</v>
      </c>
      <c r="B21" s="219" t="s">
        <v>95</v>
      </c>
      <c r="C21" s="220">
        <f>SUM(C18:C20)</f>
        <v>0</v>
      </c>
      <c r="D21" s="220">
        <f t="shared" ref="D21:G21" si="5">SUM(D18:D20)</f>
        <v>0</v>
      </c>
      <c r="E21" s="220">
        <f t="shared" si="5"/>
        <v>0</v>
      </c>
      <c r="F21" s="220">
        <f t="shared" si="5"/>
        <v>0</v>
      </c>
      <c r="G21" s="220">
        <f t="shared" si="5"/>
        <v>0</v>
      </c>
      <c r="H21" s="220">
        <f t="shared" si="0"/>
        <v>0</v>
      </c>
    </row>
    <row r="22" spans="1:8" x14ac:dyDescent="0.25">
      <c r="A22" s="181" t="str">
        <f>Personnel!BP2</f>
        <v>5 / -</v>
      </c>
      <c r="B22" s="181" t="s">
        <v>92</v>
      </c>
      <c r="C22" s="221">
        <f>Personnel!BP1</f>
        <v>0</v>
      </c>
      <c r="D22" s="221">
        <f>Personnel!BQ1</f>
        <v>0</v>
      </c>
      <c r="E22" s="221">
        <f>Personnel!BR1</f>
        <v>0</v>
      </c>
      <c r="F22" s="221">
        <f>Personnel!BS1</f>
        <v>0</v>
      </c>
      <c r="G22" s="221">
        <f>Personnel!BT1</f>
        <v>0</v>
      </c>
      <c r="H22" s="228">
        <f t="shared" si="0"/>
        <v>0</v>
      </c>
    </row>
    <row r="23" spans="1:8" x14ac:dyDescent="0.25">
      <c r="A23" s="105">
        <f>'Pivot Tables Equipment Costs'!A10</f>
        <v>0</v>
      </c>
      <c r="B23" s="105" t="s">
        <v>93</v>
      </c>
      <c r="C23" s="221">
        <f>'Pivot Tables Equipment Costs'!B10</f>
        <v>0</v>
      </c>
      <c r="D23" s="221">
        <f>'Pivot Tables Equipment Costs'!C10</f>
        <v>0</v>
      </c>
      <c r="E23" s="221">
        <f>'Pivot Tables Equipment Costs'!D10</f>
        <v>0</v>
      </c>
      <c r="F23" s="221">
        <f>'Pivot Tables Equipment Costs'!E10</f>
        <v>0</v>
      </c>
      <c r="G23" s="221">
        <f>'Pivot Tables Equipment Costs'!F10</f>
        <v>0</v>
      </c>
      <c r="H23" s="228">
        <f t="shared" si="0"/>
        <v>0</v>
      </c>
    </row>
    <row r="24" spans="1:8" x14ac:dyDescent="0.25">
      <c r="A24" s="105">
        <f>'Pivot Tables Other Costs'!A10</f>
        <v>0</v>
      </c>
      <c r="B24" s="105" t="s">
        <v>94</v>
      </c>
      <c r="C24" s="221">
        <f>'Pivot Tables Other Costs'!B10</f>
        <v>0</v>
      </c>
      <c r="D24" s="221">
        <f>'Pivot Tables Other Costs'!C10</f>
        <v>0</v>
      </c>
      <c r="E24" s="221">
        <f>'Pivot Tables Other Costs'!D10</f>
        <v>0</v>
      </c>
      <c r="F24" s="221">
        <f>'Pivot Tables Other Costs'!E10</f>
        <v>0</v>
      </c>
      <c r="G24" s="221">
        <f>'Pivot Tables Other Costs'!F10</f>
        <v>0</v>
      </c>
      <c r="H24" s="228">
        <f t="shared" si="0"/>
        <v>0</v>
      </c>
    </row>
    <row r="25" spans="1:8" x14ac:dyDescent="0.25">
      <c r="A25" s="189" t="str">
        <f>A22</f>
        <v>5 / -</v>
      </c>
      <c r="B25" s="189" t="s">
        <v>95</v>
      </c>
      <c r="C25" s="218">
        <f>SUM(C22:C24)</f>
        <v>0</v>
      </c>
      <c r="D25" s="218">
        <f t="shared" ref="D25:G25" si="6">SUM(D22:D24)</f>
        <v>0</v>
      </c>
      <c r="E25" s="218">
        <f t="shared" si="6"/>
        <v>0</v>
      </c>
      <c r="F25" s="218">
        <f t="shared" si="6"/>
        <v>0</v>
      </c>
      <c r="G25" s="218">
        <f t="shared" si="6"/>
        <v>0</v>
      </c>
      <c r="H25" s="218">
        <f t="shared" si="0"/>
        <v>0</v>
      </c>
    </row>
    <row r="26" spans="1:8" x14ac:dyDescent="0.25">
      <c r="A26" s="104" t="str">
        <f>Personnel!BV2</f>
        <v>6 / -</v>
      </c>
      <c r="B26" s="104" t="s">
        <v>92</v>
      </c>
      <c r="C26" s="217">
        <f>Personnel!BV1</f>
        <v>0</v>
      </c>
      <c r="D26" s="217">
        <f>Personnel!BW1</f>
        <v>0</v>
      </c>
      <c r="E26" s="217">
        <f>Personnel!BX1</f>
        <v>0</v>
      </c>
      <c r="F26" s="217">
        <f>Personnel!BY1</f>
        <v>0</v>
      </c>
      <c r="G26" s="217">
        <f>Personnel!BZ1</f>
        <v>0</v>
      </c>
      <c r="H26" s="227">
        <f t="shared" si="0"/>
        <v>0</v>
      </c>
    </row>
    <row r="27" spans="1:8" x14ac:dyDescent="0.25">
      <c r="A27" s="104">
        <f>'Pivot Tables Equipment Costs'!A11</f>
        <v>0</v>
      </c>
      <c r="B27" s="104" t="s">
        <v>93</v>
      </c>
      <c r="C27" s="217">
        <f>'Pivot Tables Equipment Costs'!B11</f>
        <v>0</v>
      </c>
      <c r="D27" s="217">
        <f>'Pivot Tables Equipment Costs'!C11</f>
        <v>0</v>
      </c>
      <c r="E27" s="217">
        <f>'Pivot Tables Equipment Costs'!D11</f>
        <v>0</v>
      </c>
      <c r="F27" s="217">
        <f>'Pivot Tables Equipment Costs'!E11</f>
        <v>0</v>
      </c>
      <c r="G27" s="217">
        <f>'Pivot Tables Equipment Costs'!F11</f>
        <v>0</v>
      </c>
      <c r="H27" s="227">
        <f t="shared" si="0"/>
        <v>0</v>
      </c>
    </row>
    <row r="28" spans="1:8" x14ac:dyDescent="0.25">
      <c r="A28" s="104">
        <f>'Pivot Tables Other Costs'!A11</f>
        <v>0</v>
      </c>
      <c r="B28" s="104" t="s">
        <v>94</v>
      </c>
      <c r="C28" s="217">
        <f>'Pivot Tables Other Costs'!B11</f>
        <v>0</v>
      </c>
      <c r="D28" s="217">
        <f>'Pivot Tables Other Costs'!C11</f>
        <v>0</v>
      </c>
      <c r="E28" s="217">
        <f>'Pivot Tables Other Costs'!D11</f>
        <v>0</v>
      </c>
      <c r="F28" s="217">
        <f>'Pivot Tables Other Costs'!E11</f>
        <v>0</v>
      </c>
      <c r="G28" s="217">
        <f>'Pivot Tables Other Costs'!F11</f>
        <v>0</v>
      </c>
      <c r="H28" s="227">
        <f t="shared" si="0"/>
        <v>0</v>
      </c>
    </row>
    <row r="29" spans="1:8" x14ac:dyDescent="0.25">
      <c r="A29" s="219" t="str">
        <f>A26</f>
        <v>6 / -</v>
      </c>
      <c r="B29" s="219" t="s">
        <v>95</v>
      </c>
      <c r="C29" s="220">
        <f>SUM(C26:C28)</f>
        <v>0</v>
      </c>
      <c r="D29" s="220">
        <f t="shared" ref="D29:G29" si="7">SUM(D26:D28)</f>
        <v>0</v>
      </c>
      <c r="E29" s="220">
        <f t="shared" si="7"/>
        <v>0</v>
      </c>
      <c r="F29" s="220">
        <f t="shared" si="7"/>
        <v>0</v>
      </c>
      <c r="G29" s="220">
        <f t="shared" si="7"/>
        <v>0</v>
      </c>
      <c r="H29" s="220">
        <f t="shared" si="0"/>
        <v>0</v>
      </c>
    </row>
    <row r="30" spans="1:8" x14ac:dyDescent="0.25">
      <c r="A30" s="105" t="str">
        <f>Personnel!CB2</f>
        <v>7 / -</v>
      </c>
      <c r="B30" s="105" t="s">
        <v>92</v>
      </c>
      <c r="C30" s="221">
        <f>Personnel!CB1</f>
        <v>0</v>
      </c>
      <c r="D30" s="221">
        <f>Personnel!CC1</f>
        <v>0</v>
      </c>
      <c r="E30" s="221">
        <f>Personnel!CD1</f>
        <v>0</v>
      </c>
      <c r="F30" s="221">
        <f>Personnel!CE1</f>
        <v>0</v>
      </c>
      <c r="G30" s="221">
        <f>Personnel!CF1</f>
        <v>0</v>
      </c>
      <c r="H30" s="228">
        <f t="shared" si="0"/>
        <v>0</v>
      </c>
    </row>
    <row r="31" spans="1:8" x14ac:dyDescent="0.25">
      <c r="A31" s="105">
        <f>'Pivot Tables Equipment Costs'!A12</f>
        <v>0</v>
      </c>
      <c r="B31" s="105" t="s">
        <v>93</v>
      </c>
      <c r="C31" s="221">
        <f>'Pivot Tables Equipment Costs'!B12</f>
        <v>0</v>
      </c>
      <c r="D31" s="221">
        <f>'Pivot Tables Equipment Costs'!C12</f>
        <v>0</v>
      </c>
      <c r="E31" s="221">
        <f>'Pivot Tables Equipment Costs'!D12</f>
        <v>0</v>
      </c>
      <c r="F31" s="221">
        <f>'Pivot Tables Equipment Costs'!E12</f>
        <v>0</v>
      </c>
      <c r="G31" s="221">
        <f>'Pivot Tables Equipment Costs'!F12</f>
        <v>0</v>
      </c>
      <c r="H31" s="228">
        <f t="shared" si="0"/>
        <v>0</v>
      </c>
    </row>
    <row r="32" spans="1:8" x14ac:dyDescent="0.25">
      <c r="A32" s="105">
        <f>'Pivot Tables Other Costs'!A12</f>
        <v>0</v>
      </c>
      <c r="B32" s="105" t="s">
        <v>94</v>
      </c>
      <c r="C32" s="221">
        <f>'Pivot Tables Other Costs'!B12</f>
        <v>0</v>
      </c>
      <c r="D32" s="221">
        <f>'Pivot Tables Other Costs'!C12</f>
        <v>0</v>
      </c>
      <c r="E32" s="221">
        <f>'Pivot Tables Other Costs'!D12</f>
        <v>0</v>
      </c>
      <c r="F32" s="221">
        <f>'Pivot Tables Other Costs'!E12</f>
        <v>0</v>
      </c>
      <c r="G32" s="221">
        <f>'Pivot Tables Other Costs'!F12</f>
        <v>0</v>
      </c>
      <c r="H32" s="228">
        <f t="shared" si="0"/>
        <v>0</v>
      </c>
    </row>
    <row r="33" spans="1:8" x14ac:dyDescent="0.25">
      <c r="A33" s="189" t="str">
        <f>A30</f>
        <v>7 / -</v>
      </c>
      <c r="B33" s="189" t="s">
        <v>95</v>
      </c>
      <c r="C33" s="218">
        <f>SUM(C30:C32)</f>
        <v>0</v>
      </c>
      <c r="D33" s="218">
        <f t="shared" ref="D33:G33" si="8">SUM(D30:D32)</f>
        <v>0</v>
      </c>
      <c r="E33" s="218">
        <f t="shared" si="8"/>
        <v>0</v>
      </c>
      <c r="F33" s="218">
        <f t="shared" si="8"/>
        <v>0</v>
      </c>
      <c r="G33" s="218">
        <f t="shared" si="8"/>
        <v>0</v>
      </c>
      <c r="H33" s="218">
        <f t="shared" si="0"/>
        <v>0</v>
      </c>
    </row>
    <row r="34" spans="1:8" x14ac:dyDescent="0.25">
      <c r="A34" s="225" t="s">
        <v>96</v>
      </c>
      <c r="B34" s="225" t="s">
        <v>92</v>
      </c>
      <c r="C34" s="226">
        <f>C2+C6+C10+C14+C18+C22+C26+C30</f>
        <v>0</v>
      </c>
      <c r="D34" s="226">
        <f t="shared" ref="D34:G34" si="9">D2+D6+D10+D14+D18+D22+D26+D30</f>
        <v>0</v>
      </c>
      <c r="E34" s="226">
        <f t="shared" si="9"/>
        <v>0</v>
      </c>
      <c r="F34" s="226">
        <f t="shared" si="9"/>
        <v>0</v>
      </c>
      <c r="G34" s="226">
        <f t="shared" si="9"/>
        <v>0</v>
      </c>
      <c r="H34" s="229">
        <f t="shared" si="0"/>
        <v>0</v>
      </c>
    </row>
    <row r="35" spans="1:8" x14ac:dyDescent="0.25">
      <c r="A35" s="225" t="s">
        <v>96</v>
      </c>
      <c r="B35" s="225" t="s">
        <v>93</v>
      </c>
      <c r="C35" s="226">
        <f t="shared" ref="C35:G37" si="10">C3+C7+C11+C15+C19+C23+C27+C31</f>
        <v>0</v>
      </c>
      <c r="D35" s="226">
        <f t="shared" si="10"/>
        <v>0</v>
      </c>
      <c r="E35" s="226">
        <f t="shared" si="10"/>
        <v>0</v>
      </c>
      <c r="F35" s="226">
        <f t="shared" si="10"/>
        <v>0</v>
      </c>
      <c r="G35" s="226">
        <f t="shared" si="10"/>
        <v>0</v>
      </c>
      <c r="H35" s="229">
        <f t="shared" si="0"/>
        <v>0</v>
      </c>
    </row>
    <row r="36" spans="1:8" x14ac:dyDescent="0.25">
      <c r="A36" s="225" t="s">
        <v>96</v>
      </c>
      <c r="B36" s="225" t="s">
        <v>94</v>
      </c>
      <c r="C36" s="226">
        <f t="shared" si="10"/>
        <v>0</v>
      </c>
      <c r="D36" s="226">
        <f t="shared" si="10"/>
        <v>0</v>
      </c>
      <c r="E36" s="226">
        <f t="shared" si="10"/>
        <v>0</v>
      </c>
      <c r="F36" s="226">
        <f t="shared" si="10"/>
        <v>0</v>
      </c>
      <c r="G36" s="226">
        <f t="shared" si="10"/>
        <v>0</v>
      </c>
      <c r="H36" s="229">
        <f t="shared" si="0"/>
        <v>0</v>
      </c>
    </row>
    <row r="37" spans="1:8" x14ac:dyDescent="0.25">
      <c r="A37" s="230" t="s">
        <v>96</v>
      </c>
      <c r="B37" s="230" t="s">
        <v>95</v>
      </c>
      <c r="C37" s="223">
        <f t="shared" si="10"/>
        <v>0</v>
      </c>
      <c r="D37" s="223">
        <f t="shared" si="10"/>
        <v>0</v>
      </c>
      <c r="E37" s="223">
        <f t="shared" si="10"/>
        <v>0</v>
      </c>
      <c r="F37" s="223">
        <f t="shared" si="10"/>
        <v>0</v>
      </c>
      <c r="G37" s="223">
        <f t="shared" si="10"/>
        <v>0</v>
      </c>
      <c r="H37" s="224">
        <f t="shared" ref="H37" si="11">SUM(C37:G37)</f>
        <v>0</v>
      </c>
    </row>
  </sheetData>
  <sheetProtection algorithmName="SHA-512" hashValue="lQjagR6VpO1OnjvUvoYXfB7GJd4LrnpO6LrEWyWY6MLqNZ9u+ClWPZnYFtZ14HUbB/VwhJMaBDFLC1bsU1i8aw==" saltValue="2YHnDYbZA8d+g04B1L8ItA==" spinCount="100000" sheet="1" objects="1" scenarios="1"/>
  <autoFilter ref="A1:J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2:BD94"/>
  <sheetViews>
    <sheetView zoomScaleNormal="10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A2" sqref="A2"/>
    </sheetView>
  </sheetViews>
  <sheetFormatPr baseColWidth="10" defaultColWidth="11.42578125" defaultRowHeight="15" x14ac:dyDescent="0.25"/>
  <cols>
    <col min="1" max="1" width="40.7109375" style="9" customWidth="1"/>
    <col min="2" max="4" width="10.7109375" style="11" customWidth="1"/>
    <col min="5" max="56" width="2.7109375" style="301" customWidth="1"/>
    <col min="57" max="16384" width="11.42578125" style="9"/>
  </cols>
  <sheetData>
    <row r="2" spans="1:56" s="3" customFormat="1" ht="39.75" x14ac:dyDescent="0.25">
      <c r="A2" s="302" t="s">
        <v>10</v>
      </c>
      <c r="B2" s="291"/>
      <c r="C2" s="292" t="s">
        <v>85</v>
      </c>
      <c r="D2" s="293">
        <v>44287</v>
      </c>
      <c r="E2" s="295">
        <f>IF(E4=12,YEAR(D2)-1,YEAR(D2))</f>
        <v>2021</v>
      </c>
      <c r="F2" s="295" t="str">
        <f>IF(YEAR(F3)=YEAR(E3),"",YEAR(F3))</f>
        <v/>
      </c>
      <c r="G2" s="295" t="str">
        <f>IF(YEAR(G3)=YEAR(F3),"",YEAR(G3))</f>
        <v/>
      </c>
      <c r="H2" s="295" t="str">
        <f>IF(YEAR(H3)=YEAR(G3),"",YEAR(H3))</f>
        <v/>
      </c>
      <c r="I2" s="295" t="str">
        <f t="shared" ref="I2:BC2" si="0">IF(YEAR(I3)=YEAR(H3),"",YEAR(I3))</f>
        <v/>
      </c>
      <c r="J2" s="295" t="str">
        <f t="shared" si="0"/>
        <v/>
      </c>
      <c r="K2" s="295" t="str">
        <f t="shared" si="0"/>
        <v/>
      </c>
      <c r="L2" s="295" t="str">
        <f t="shared" si="0"/>
        <v/>
      </c>
      <c r="M2" s="295" t="str">
        <f t="shared" si="0"/>
        <v/>
      </c>
      <c r="N2" s="295" t="str">
        <f t="shared" si="0"/>
        <v/>
      </c>
      <c r="O2" s="295">
        <f t="shared" si="0"/>
        <v>2022</v>
      </c>
      <c r="P2" s="295" t="str">
        <f t="shared" si="0"/>
        <v/>
      </c>
      <c r="Q2" s="295" t="str">
        <f t="shared" si="0"/>
        <v/>
      </c>
      <c r="R2" s="295" t="str">
        <f t="shared" si="0"/>
        <v/>
      </c>
      <c r="S2" s="295" t="str">
        <f t="shared" si="0"/>
        <v/>
      </c>
      <c r="T2" s="295" t="str">
        <f t="shared" si="0"/>
        <v/>
      </c>
      <c r="U2" s="295" t="str">
        <f t="shared" si="0"/>
        <v/>
      </c>
      <c r="V2" s="295" t="str">
        <f t="shared" si="0"/>
        <v/>
      </c>
      <c r="W2" s="295" t="str">
        <f t="shared" si="0"/>
        <v/>
      </c>
      <c r="X2" s="295" t="str">
        <f t="shared" si="0"/>
        <v/>
      </c>
      <c r="Y2" s="295" t="str">
        <f t="shared" si="0"/>
        <v/>
      </c>
      <c r="Z2" s="295" t="str">
        <f t="shared" si="0"/>
        <v/>
      </c>
      <c r="AA2" s="295">
        <f t="shared" si="0"/>
        <v>2023</v>
      </c>
      <c r="AB2" s="295" t="str">
        <f t="shared" si="0"/>
        <v/>
      </c>
      <c r="AC2" s="295" t="str">
        <f t="shared" si="0"/>
        <v/>
      </c>
      <c r="AD2" s="295" t="str">
        <f t="shared" si="0"/>
        <v/>
      </c>
      <c r="AE2" s="295" t="str">
        <f t="shared" si="0"/>
        <v/>
      </c>
      <c r="AF2" s="295" t="str">
        <f t="shared" si="0"/>
        <v/>
      </c>
      <c r="AG2" s="295" t="str">
        <f t="shared" si="0"/>
        <v/>
      </c>
      <c r="AH2" s="295" t="str">
        <f t="shared" si="0"/>
        <v/>
      </c>
      <c r="AI2" s="295" t="str">
        <f t="shared" si="0"/>
        <v/>
      </c>
      <c r="AJ2" s="295" t="str">
        <f t="shared" si="0"/>
        <v/>
      </c>
      <c r="AK2" s="295" t="str">
        <f t="shared" si="0"/>
        <v/>
      </c>
      <c r="AL2" s="295" t="str">
        <f t="shared" si="0"/>
        <v/>
      </c>
      <c r="AM2" s="295">
        <f t="shared" si="0"/>
        <v>2024</v>
      </c>
      <c r="AN2" s="295" t="str">
        <f t="shared" si="0"/>
        <v/>
      </c>
      <c r="AO2" s="295" t="str">
        <f t="shared" si="0"/>
        <v/>
      </c>
      <c r="AP2" s="295" t="str">
        <f t="shared" si="0"/>
        <v/>
      </c>
      <c r="AQ2" s="295" t="str">
        <f t="shared" si="0"/>
        <v/>
      </c>
      <c r="AR2" s="295" t="str">
        <f t="shared" si="0"/>
        <v/>
      </c>
      <c r="AS2" s="295" t="str">
        <f t="shared" si="0"/>
        <v/>
      </c>
      <c r="AT2" s="295" t="str">
        <f t="shared" si="0"/>
        <v/>
      </c>
      <c r="AU2" s="295" t="str">
        <f t="shared" si="0"/>
        <v/>
      </c>
      <c r="AV2" s="295" t="str">
        <f t="shared" si="0"/>
        <v/>
      </c>
      <c r="AW2" s="295" t="str">
        <f t="shared" si="0"/>
        <v/>
      </c>
      <c r="AX2" s="295" t="str">
        <f t="shared" si="0"/>
        <v/>
      </c>
      <c r="AY2" s="295">
        <f t="shared" si="0"/>
        <v>2025</v>
      </c>
      <c r="AZ2" s="295" t="str">
        <f t="shared" si="0"/>
        <v/>
      </c>
      <c r="BA2" s="295" t="str">
        <f t="shared" si="0"/>
        <v/>
      </c>
      <c r="BB2" s="295" t="str">
        <f t="shared" si="0"/>
        <v/>
      </c>
      <c r="BC2" s="295" t="str">
        <f t="shared" si="0"/>
        <v/>
      </c>
      <c r="BD2" s="295" t="str">
        <f>IF(YEAR(BD3)=YEAR(BC3),"",YEAR(BD3))</f>
        <v/>
      </c>
    </row>
    <row r="3" spans="1:56" s="13" customFormat="1" ht="3.75" customHeight="1" x14ac:dyDescent="0.25">
      <c r="B3" s="14"/>
      <c r="C3" s="182"/>
      <c r="D3" s="14"/>
      <c r="E3" s="296">
        <f>(EOMONTH((CONCATENATE("01.",E4,".",E2)),0))</f>
        <v>44286</v>
      </c>
      <c r="F3" s="296">
        <f>EOMONTH(CONCATENATE("01.",F4,".",YEAR(E3+1)),0)</f>
        <v>44316</v>
      </c>
      <c r="G3" s="296">
        <f t="shared" ref="G3:BC3" si="1">EOMONTH(CONCATENATE("01.",G4,".",YEAR(F3+1)),0)</f>
        <v>44347</v>
      </c>
      <c r="H3" s="296">
        <f t="shared" si="1"/>
        <v>44377</v>
      </c>
      <c r="I3" s="296">
        <f t="shared" si="1"/>
        <v>44408</v>
      </c>
      <c r="J3" s="296">
        <f t="shared" si="1"/>
        <v>44439</v>
      </c>
      <c r="K3" s="296">
        <f t="shared" si="1"/>
        <v>44469</v>
      </c>
      <c r="L3" s="296">
        <f t="shared" si="1"/>
        <v>44500</v>
      </c>
      <c r="M3" s="296">
        <f t="shared" si="1"/>
        <v>44530</v>
      </c>
      <c r="N3" s="296">
        <f t="shared" si="1"/>
        <v>44561</v>
      </c>
      <c r="O3" s="296">
        <f t="shared" si="1"/>
        <v>44592</v>
      </c>
      <c r="P3" s="296">
        <f t="shared" si="1"/>
        <v>44620</v>
      </c>
      <c r="Q3" s="296">
        <f t="shared" si="1"/>
        <v>44651</v>
      </c>
      <c r="R3" s="296">
        <f t="shared" si="1"/>
        <v>44681</v>
      </c>
      <c r="S3" s="296">
        <f t="shared" si="1"/>
        <v>44712</v>
      </c>
      <c r="T3" s="296">
        <f t="shared" si="1"/>
        <v>44742</v>
      </c>
      <c r="U3" s="296">
        <f t="shared" si="1"/>
        <v>44773</v>
      </c>
      <c r="V3" s="296">
        <f t="shared" si="1"/>
        <v>44804</v>
      </c>
      <c r="W3" s="296">
        <f t="shared" si="1"/>
        <v>44834</v>
      </c>
      <c r="X3" s="296">
        <f t="shared" si="1"/>
        <v>44865</v>
      </c>
      <c r="Y3" s="296">
        <f t="shared" si="1"/>
        <v>44895</v>
      </c>
      <c r="Z3" s="296">
        <f t="shared" si="1"/>
        <v>44926</v>
      </c>
      <c r="AA3" s="296">
        <f t="shared" si="1"/>
        <v>44957</v>
      </c>
      <c r="AB3" s="296">
        <f t="shared" si="1"/>
        <v>44985</v>
      </c>
      <c r="AC3" s="296">
        <f t="shared" si="1"/>
        <v>45016</v>
      </c>
      <c r="AD3" s="296">
        <f t="shared" si="1"/>
        <v>45046</v>
      </c>
      <c r="AE3" s="296">
        <f t="shared" si="1"/>
        <v>45077</v>
      </c>
      <c r="AF3" s="296">
        <f t="shared" si="1"/>
        <v>45107</v>
      </c>
      <c r="AG3" s="296">
        <f t="shared" si="1"/>
        <v>45138</v>
      </c>
      <c r="AH3" s="296">
        <f t="shared" si="1"/>
        <v>45169</v>
      </c>
      <c r="AI3" s="296">
        <f t="shared" si="1"/>
        <v>45199</v>
      </c>
      <c r="AJ3" s="296">
        <f t="shared" si="1"/>
        <v>45230</v>
      </c>
      <c r="AK3" s="296">
        <f t="shared" si="1"/>
        <v>45260</v>
      </c>
      <c r="AL3" s="296">
        <f t="shared" si="1"/>
        <v>45291</v>
      </c>
      <c r="AM3" s="296">
        <f t="shared" si="1"/>
        <v>45322</v>
      </c>
      <c r="AN3" s="296">
        <f t="shared" si="1"/>
        <v>45351</v>
      </c>
      <c r="AO3" s="296">
        <f t="shared" si="1"/>
        <v>45382</v>
      </c>
      <c r="AP3" s="296">
        <f t="shared" si="1"/>
        <v>45412</v>
      </c>
      <c r="AQ3" s="296">
        <f t="shared" si="1"/>
        <v>45443</v>
      </c>
      <c r="AR3" s="296">
        <f t="shared" si="1"/>
        <v>45473</v>
      </c>
      <c r="AS3" s="296">
        <f t="shared" si="1"/>
        <v>45504</v>
      </c>
      <c r="AT3" s="296">
        <f t="shared" si="1"/>
        <v>45535</v>
      </c>
      <c r="AU3" s="296">
        <f t="shared" si="1"/>
        <v>45565</v>
      </c>
      <c r="AV3" s="296">
        <f t="shared" si="1"/>
        <v>45596</v>
      </c>
      <c r="AW3" s="296">
        <f t="shared" si="1"/>
        <v>45626</v>
      </c>
      <c r="AX3" s="296">
        <f t="shared" si="1"/>
        <v>45657</v>
      </c>
      <c r="AY3" s="296">
        <f t="shared" si="1"/>
        <v>45688</v>
      </c>
      <c r="AZ3" s="296">
        <f t="shared" si="1"/>
        <v>45716</v>
      </c>
      <c r="BA3" s="296">
        <f t="shared" si="1"/>
        <v>45747</v>
      </c>
      <c r="BB3" s="296">
        <f t="shared" si="1"/>
        <v>45777</v>
      </c>
      <c r="BC3" s="296">
        <f t="shared" si="1"/>
        <v>45808</v>
      </c>
      <c r="BD3" s="296">
        <f>EOMONTH(CONCATENATE("01.",BD4,".",YEAR(BC3+1)),0)</f>
        <v>45838</v>
      </c>
    </row>
    <row r="4" spans="1:56" s="10" customFormat="1" ht="15" customHeight="1" x14ac:dyDescent="0.25">
      <c r="A4" s="294" t="s">
        <v>107</v>
      </c>
      <c r="B4" s="287" t="s">
        <v>0</v>
      </c>
      <c r="C4" s="287" t="s">
        <v>1</v>
      </c>
      <c r="D4" s="288" t="s">
        <v>8</v>
      </c>
      <c r="E4" s="297">
        <f>IF(MONTH(D2)-1=0,12,MONTH(D2)-1)</f>
        <v>3</v>
      </c>
      <c r="F4" s="298">
        <f>IF(E4+1&gt;12,1,E4+1)</f>
        <v>4</v>
      </c>
      <c r="G4" s="298">
        <f t="shared" ref="G4:BC4" si="2">IF(F4+1&gt;12,1,F4+1)</f>
        <v>5</v>
      </c>
      <c r="H4" s="298">
        <f t="shared" si="2"/>
        <v>6</v>
      </c>
      <c r="I4" s="298">
        <f t="shared" si="2"/>
        <v>7</v>
      </c>
      <c r="J4" s="298">
        <f t="shared" si="2"/>
        <v>8</v>
      </c>
      <c r="K4" s="298">
        <f t="shared" si="2"/>
        <v>9</v>
      </c>
      <c r="L4" s="298">
        <f t="shared" si="2"/>
        <v>10</v>
      </c>
      <c r="M4" s="298">
        <f t="shared" si="2"/>
        <v>11</v>
      </c>
      <c r="N4" s="298">
        <f>IF(M4+1&gt;12,1,M4+1)</f>
        <v>12</v>
      </c>
      <c r="O4" s="298">
        <f t="shared" si="2"/>
        <v>1</v>
      </c>
      <c r="P4" s="298">
        <f t="shared" si="2"/>
        <v>2</v>
      </c>
      <c r="Q4" s="298">
        <f t="shared" si="2"/>
        <v>3</v>
      </c>
      <c r="R4" s="298">
        <f t="shared" si="2"/>
        <v>4</v>
      </c>
      <c r="S4" s="298">
        <f t="shared" si="2"/>
        <v>5</v>
      </c>
      <c r="T4" s="298">
        <f t="shared" si="2"/>
        <v>6</v>
      </c>
      <c r="U4" s="298">
        <f t="shared" si="2"/>
        <v>7</v>
      </c>
      <c r="V4" s="298">
        <f t="shared" si="2"/>
        <v>8</v>
      </c>
      <c r="W4" s="298">
        <f t="shared" si="2"/>
        <v>9</v>
      </c>
      <c r="X4" s="298">
        <f t="shared" si="2"/>
        <v>10</v>
      </c>
      <c r="Y4" s="298">
        <f t="shared" si="2"/>
        <v>11</v>
      </c>
      <c r="Z4" s="298">
        <f t="shared" si="2"/>
        <v>12</v>
      </c>
      <c r="AA4" s="298">
        <f t="shared" si="2"/>
        <v>1</v>
      </c>
      <c r="AB4" s="298">
        <f t="shared" si="2"/>
        <v>2</v>
      </c>
      <c r="AC4" s="298">
        <f t="shared" si="2"/>
        <v>3</v>
      </c>
      <c r="AD4" s="298">
        <f t="shared" si="2"/>
        <v>4</v>
      </c>
      <c r="AE4" s="298">
        <f t="shared" si="2"/>
        <v>5</v>
      </c>
      <c r="AF4" s="298">
        <f t="shared" si="2"/>
        <v>6</v>
      </c>
      <c r="AG4" s="298">
        <f t="shared" si="2"/>
        <v>7</v>
      </c>
      <c r="AH4" s="298">
        <f t="shared" si="2"/>
        <v>8</v>
      </c>
      <c r="AI4" s="298">
        <f t="shared" si="2"/>
        <v>9</v>
      </c>
      <c r="AJ4" s="298">
        <f t="shared" si="2"/>
        <v>10</v>
      </c>
      <c r="AK4" s="298">
        <f t="shared" si="2"/>
        <v>11</v>
      </c>
      <c r="AL4" s="298">
        <f t="shared" si="2"/>
        <v>12</v>
      </c>
      <c r="AM4" s="298">
        <f t="shared" si="2"/>
        <v>1</v>
      </c>
      <c r="AN4" s="298">
        <f t="shared" si="2"/>
        <v>2</v>
      </c>
      <c r="AO4" s="298">
        <f t="shared" si="2"/>
        <v>3</v>
      </c>
      <c r="AP4" s="298">
        <f t="shared" si="2"/>
        <v>4</v>
      </c>
      <c r="AQ4" s="298">
        <f t="shared" si="2"/>
        <v>5</v>
      </c>
      <c r="AR4" s="298">
        <f t="shared" si="2"/>
        <v>6</v>
      </c>
      <c r="AS4" s="298">
        <f t="shared" si="2"/>
        <v>7</v>
      </c>
      <c r="AT4" s="298">
        <f t="shared" si="2"/>
        <v>8</v>
      </c>
      <c r="AU4" s="298">
        <f t="shared" si="2"/>
        <v>9</v>
      </c>
      <c r="AV4" s="298">
        <f t="shared" si="2"/>
        <v>10</v>
      </c>
      <c r="AW4" s="298">
        <f t="shared" si="2"/>
        <v>11</v>
      </c>
      <c r="AX4" s="298">
        <f t="shared" si="2"/>
        <v>12</v>
      </c>
      <c r="AY4" s="298">
        <f t="shared" si="2"/>
        <v>1</v>
      </c>
      <c r="AZ4" s="298">
        <f t="shared" si="2"/>
        <v>2</v>
      </c>
      <c r="BA4" s="298">
        <f t="shared" si="2"/>
        <v>3</v>
      </c>
      <c r="BB4" s="298">
        <f t="shared" si="2"/>
        <v>4</v>
      </c>
      <c r="BC4" s="298">
        <f t="shared" si="2"/>
        <v>5</v>
      </c>
      <c r="BD4" s="298">
        <f>IF(BC4+1&gt;12,1,BC4+1)</f>
        <v>6</v>
      </c>
    </row>
    <row r="5" spans="1:56" s="10" customFormat="1" ht="15.75" x14ac:dyDescent="0.25">
      <c r="A5" s="286"/>
      <c r="B5" s="289"/>
      <c r="C5" s="289"/>
      <c r="D5" s="290" t="str">
        <f t="shared" ref="D5:D68" si="3">IF(C5="","",ROUND(NETWORKDAYS.INTL(B5,C5)/21.7,0))</f>
        <v/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300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</row>
    <row r="6" spans="1:56" s="10" customFormat="1" ht="15.75" x14ac:dyDescent="0.25">
      <c r="A6" s="286"/>
      <c r="B6" s="289"/>
      <c r="C6" s="289"/>
      <c r="D6" s="290" t="str">
        <f t="shared" si="3"/>
        <v/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</row>
    <row r="7" spans="1:56" s="10" customFormat="1" ht="15.75" x14ac:dyDescent="0.25">
      <c r="A7" s="286"/>
      <c r="B7" s="289"/>
      <c r="C7" s="289"/>
      <c r="D7" s="290" t="str">
        <f t="shared" si="3"/>
        <v/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</row>
    <row r="8" spans="1:56" s="10" customFormat="1" ht="15" customHeight="1" x14ac:dyDescent="0.25">
      <c r="A8" s="286"/>
      <c r="B8" s="289"/>
      <c r="C8" s="289"/>
      <c r="D8" s="290" t="str">
        <f t="shared" si="3"/>
        <v/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</row>
    <row r="9" spans="1:56" s="10" customFormat="1" ht="15" customHeight="1" x14ac:dyDescent="0.25">
      <c r="A9" s="286"/>
      <c r="B9" s="289"/>
      <c r="C9" s="289"/>
      <c r="D9" s="290" t="str">
        <f t="shared" si="3"/>
        <v/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</row>
    <row r="10" spans="1:56" s="10" customFormat="1" ht="15.75" x14ac:dyDescent="0.25">
      <c r="A10" s="286"/>
      <c r="B10" s="289"/>
      <c r="C10" s="289"/>
      <c r="D10" s="290" t="str">
        <f t="shared" si="3"/>
        <v/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</row>
    <row r="11" spans="1:56" s="10" customFormat="1" ht="15.75" x14ac:dyDescent="0.25">
      <c r="A11" s="286"/>
      <c r="B11" s="289"/>
      <c r="C11" s="289"/>
      <c r="D11" s="290" t="str">
        <f t="shared" si="3"/>
        <v/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</row>
    <row r="12" spans="1:56" s="10" customFormat="1" ht="15" customHeight="1" x14ac:dyDescent="0.25">
      <c r="A12" s="286"/>
      <c r="B12" s="289"/>
      <c r="C12" s="289"/>
      <c r="D12" s="290" t="str">
        <f t="shared" si="3"/>
        <v/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</row>
    <row r="13" spans="1:56" s="10" customFormat="1" ht="15" customHeight="1" x14ac:dyDescent="0.25">
      <c r="A13" s="286"/>
      <c r="B13" s="289"/>
      <c r="C13" s="289"/>
      <c r="D13" s="290" t="str">
        <f t="shared" si="3"/>
        <v/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</row>
    <row r="14" spans="1:56" s="10" customFormat="1" ht="15" customHeight="1" x14ac:dyDescent="0.25">
      <c r="A14" s="286"/>
      <c r="B14" s="289"/>
      <c r="C14" s="289"/>
      <c r="D14" s="290" t="str">
        <f t="shared" si="3"/>
        <v/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</row>
    <row r="15" spans="1:56" s="10" customFormat="1" ht="15" customHeight="1" x14ac:dyDescent="0.25">
      <c r="A15" s="286"/>
      <c r="B15" s="289"/>
      <c r="C15" s="289"/>
      <c r="D15" s="290" t="str">
        <f t="shared" si="3"/>
        <v/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</row>
    <row r="16" spans="1:56" s="10" customFormat="1" ht="15" customHeight="1" x14ac:dyDescent="0.25">
      <c r="A16" s="286"/>
      <c r="B16" s="289"/>
      <c r="C16" s="289"/>
      <c r="D16" s="290" t="str">
        <f t="shared" si="3"/>
        <v/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</row>
    <row r="17" spans="1:56" s="10" customFormat="1" ht="15" customHeight="1" x14ac:dyDescent="0.25">
      <c r="A17" s="286"/>
      <c r="B17" s="289"/>
      <c r="C17" s="289"/>
      <c r="D17" s="290" t="str">
        <f t="shared" si="3"/>
        <v/>
      </c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</row>
    <row r="18" spans="1:56" s="10" customFormat="1" ht="15" customHeight="1" x14ac:dyDescent="0.25">
      <c r="A18" s="286"/>
      <c r="B18" s="289"/>
      <c r="C18" s="289"/>
      <c r="D18" s="290" t="str">
        <f t="shared" si="3"/>
        <v/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</row>
    <row r="19" spans="1:56" s="10" customFormat="1" ht="15" customHeight="1" x14ac:dyDescent="0.25">
      <c r="A19" s="286"/>
      <c r="B19" s="289"/>
      <c r="C19" s="289"/>
      <c r="D19" s="290" t="str">
        <f t="shared" si="3"/>
        <v/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</row>
    <row r="20" spans="1:56" s="10" customFormat="1" ht="15" customHeight="1" x14ac:dyDescent="0.25">
      <c r="A20" s="286"/>
      <c r="B20" s="289"/>
      <c r="C20" s="289"/>
      <c r="D20" s="290" t="str">
        <f t="shared" si="3"/>
        <v/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</row>
    <row r="21" spans="1:56" s="10" customFormat="1" ht="15" customHeight="1" x14ac:dyDescent="0.25">
      <c r="A21" s="286"/>
      <c r="B21" s="289"/>
      <c r="C21" s="289"/>
      <c r="D21" s="290" t="str">
        <f t="shared" si="3"/>
        <v/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</row>
    <row r="22" spans="1:56" s="10" customFormat="1" ht="15" customHeight="1" x14ac:dyDescent="0.25">
      <c r="A22" s="286"/>
      <c r="B22" s="289"/>
      <c r="C22" s="289"/>
      <c r="D22" s="290" t="str">
        <f t="shared" si="3"/>
        <v/>
      </c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</row>
    <row r="23" spans="1:56" s="10" customFormat="1" ht="15" customHeight="1" x14ac:dyDescent="0.25">
      <c r="A23" s="286"/>
      <c r="B23" s="289"/>
      <c r="C23" s="289"/>
      <c r="D23" s="290" t="str">
        <f t="shared" si="3"/>
        <v/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</row>
    <row r="24" spans="1:56" s="10" customFormat="1" ht="15" customHeight="1" x14ac:dyDescent="0.25">
      <c r="A24" s="286"/>
      <c r="B24" s="289"/>
      <c r="C24" s="289"/>
      <c r="D24" s="290" t="str">
        <f t="shared" si="3"/>
        <v/>
      </c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</row>
    <row r="25" spans="1:56" s="10" customFormat="1" ht="15" customHeight="1" x14ac:dyDescent="0.25">
      <c r="A25" s="286"/>
      <c r="B25" s="289"/>
      <c r="C25" s="289"/>
      <c r="D25" s="290" t="str">
        <f t="shared" si="3"/>
        <v/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</row>
    <row r="26" spans="1:56" s="10" customFormat="1" ht="15" customHeight="1" x14ac:dyDescent="0.25">
      <c r="A26" s="286"/>
      <c r="B26" s="289"/>
      <c r="C26" s="289"/>
      <c r="D26" s="290" t="str">
        <f t="shared" si="3"/>
        <v/>
      </c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</row>
    <row r="27" spans="1:56" s="10" customFormat="1" ht="15" customHeight="1" x14ac:dyDescent="0.25">
      <c r="A27" s="286"/>
      <c r="B27" s="289"/>
      <c r="C27" s="289"/>
      <c r="D27" s="290" t="str">
        <f t="shared" si="3"/>
        <v/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</row>
    <row r="28" spans="1:56" s="10" customFormat="1" ht="15" customHeight="1" x14ac:dyDescent="0.25">
      <c r="A28" s="286"/>
      <c r="B28" s="289"/>
      <c r="C28" s="289"/>
      <c r="D28" s="290" t="str">
        <f t="shared" si="3"/>
        <v/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</row>
    <row r="29" spans="1:56" s="10" customFormat="1" ht="15" customHeight="1" x14ac:dyDescent="0.25">
      <c r="A29" s="286"/>
      <c r="B29" s="289"/>
      <c r="C29" s="289"/>
      <c r="D29" s="290" t="str">
        <f t="shared" si="3"/>
        <v/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</row>
    <row r="30" spans="1:56" s="10" customFormat="1" ht="15" customHeight="1" x14ac:dyDescent="0.25">
      <c r="A30" s="286"/>
      <c r="B30" s="289"/>
      <c r="C30" s="289"/>
      <c r="D30" s="290" t="str">
        <f t="shared" si="3"/>
        <v/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</row>
    <row r="31" spans="1:56" s="10" customFormat="1" ht="15" customHeight="1" x14ac:dyDescent="0.25">
      <c r="A31" s="286"/>
      <c r="B31" s="289"/>
      <c r="C31" s="289"/>
      <c r="D31" s="290" t="str">
        <f t="shared" si="3"/>
        <v/>
      </c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</row>
    <row r="32" spans="1:56" s="10" customFormat="1" ht="15" customHeight="1" x14ac:dyDescent="0.25">
      <c r="A32" s="286"/>
      <c r="B32" s="289"/>
      <c r="C32" s="289"/>
      <c r="D32" s="290" t="str">
        <f t="shared" si="3"/>
        <v/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</row>
    <row r="33" spans="1:56" s="10" customFormat="1" ht="15" customHeight="1" x14ac:dyDescent="0.25">
      <c r="A33" s="286"/>
      <c r="B33" s="289"/>
      <c r="C33" s="289"/>
      <c r="D33" s="290" t="str">
        <f t="shared" si="3"/>
        <v/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</row>
    <row r="34" spans="1:56" s="10" customFormat="1" ht="15" customHeight="1" x14ac:dyDescent="0.25">
      <c r="A34" s="286"/>
      <c r="B34" s="289"/>
      <c r="C34" s="289"/>
      <c r="D34" s="290" t="str">
        <f t="shared" si="3"/>
        <v/>
      </c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</row>
    <row r="35" spans="1:56" s="10" customFormat="1" ht="15" customHeight="1" x14ac:dyDescent="0.25">
      <c r="A35" s="286"/>
      <c r="B35" s="289"/>
      <c r="C35" s="289"/>
      <c r="D35" s="290" t="str">
        <f t="shared" si="3"/>
        <v/>
      </c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</row>
    <row r="36" spans="1:56" s="10" customFormat="1" ht="15" customHeight="1" x14ac:dyDescent="0.25">
      <c r="A36" s="286"/>
      <c r="B36" s="289"/>
      <c r="C36" s="289"/>
      <c r="D36" s="290" t="str">
        <f t="shared" si="3"/>
        <v/>
      </c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</row>
    <row r="37" spans="1:56" s="10" customFormat="1" ht="15" customHeight="1" x14ac:dyDescent="0.25">
      <c r="A37" s="286"/>
      <c r="B37" s="289"/>
      <c r="C37" s="289"/>
      <c r="D37" s="290" t="str">
        <f t="shared" si="3"/>
        <v/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</row>
    <row r="38" spans="1:56" s="10" customFormat="1" ht="15" customHeight="1" x14ac:dyDescent="0.25">
      <c r="A38" s="286"/>
      <c r="B38" s="289"/>
      <c r="C38" s="289"/>
      <c r="D38" s="290" t="str">
        <f t="shared" si="3"/>
        <v/>
      </c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</row>
    <row r="39" spans="1:56" s="10" customFormat="1" ht="15" customHeight="1" x14ac:dyDescent="0.25">
      <c r="A39" s="286"/>
      <c r="B39" s="289"/>
      <c r="C39" s="289"/>
      <c r="D39" s="290" t="str">
        <f t="shared" si="3"/>
        <v/>
      </c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</row>
    <row r="40" spans="1:56" s="10" customFormat="1" ht="15" customHeight="1" x14ac:dyDescent="0.25">
      <c r="A40" s="286"/>
      <c r="B40" s="289"/>
      <c r="C40" s="289"/>
      <c r="D40" s="290" t="str">
        <f t="shared" si="3"/>
        <v/>
      </c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</row>
    <row r="41" spans="1:56" s="10" customFormat="1" ht="15" customHeight="1" x14ac:dyDescent="0.25">
      <c r="A41" s="286"/>
      <c r="B41" s="289"/>
      <c r="C41" s="289"/>
      <c r="D41" s="290" t="str">
        <f t="shared" si="3"/>
        <v/>
      </c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</row>
    <row r="42" spans="1:56" s="10" customFormat="1" ht="15" customHeight="1" x14ac:dyDescent="0.25">
      <c r="A42" s="286"/>
      <c r="B42" s="289"/>
      <c r="C42" s="289"/>
      <c r="D42" s="290" t="str">
        <f t="shared" si="3"/>
        <v/>
      </c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</row>
    <row r="43" spans="1:56" s="10" customFormat="1" ht="15" customHeight="1" x14ac:dyDescent="0.25">
      <c r="A43" s="286"/>
      <c r="B43" s="289"/>
      <c r="C43" s="289"/>
      <c r="D43" s="290" t="str">
        <f t="shared" si="3"/>
        <v/>
      </c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</row>
    <row r="44" spans="1:56" s="10" customFormat="1" ht="15" customHeight="1" x14ac:dyDescent="0.25">
      <c r="A44" s="286"/>
      <c r="B44" s="289"/>
      <c r="C44" s="289"/>
      <c r="D44" s="290" t="str">
        <f t="shared" si="3"/>
        <v/>
      </c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</row>
    <row r="45" spans="1:56" s="10" customFormat="1" ht="15" customHeight="1" x14ac:dyDescent="0.25">
      <c r="A45" s="286"/>
      <c r="B45" s="289"/>
      <c r="C45" s="289"/>
      <c r="D45" s="290" t="str">
        <f t="shared" si="3"/>
        <v/>
      </c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</row>
    <row r="46" spans="1:56" s="10" customFormat="1" ht="15" customHeight="1" x14ac:dyDescent="0.25">
      <c r="A46" s="286"/>
      <c r="B46" s="289"/>
      <c r="C46" s="289"/>
      <c r="D46" s="290" t="str">
        <f t="shared" si="3"/>
        <v/>
      </c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</row>
    <row r="47" spans="1:56" s="10" customFormat="1" ht="15" customHeight="1" x14ac:dyDescent="0.25">
      <c r="A47" s="286"/>
      <c r="B47" s="289"/>
      <c r="C47" s="289"/>
      <c r="D47" s="290" t="str">
        <f t="shared" si="3"/>
        <v/>
      </c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</row>
    <row r="48" spans="1:56" s="10" customFormat="1" ht="15" customHeight="1" x14ac:dyDescent="0.25">
      <c r="A48" s="286"/>
      <c r="B48" s="289"/>
      <c r="C48" s="289"/>
      <c r="D48" s="290" t="str">
        <f t="shared" si="3"/>
        <v/>
      </c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</row>
    <row r="49" spans="1:56" s="10" customFormat="1" ht="15" customHeight="1" x14ac:dyDescent="0.25">
      <c r="A49" s="286"/>
      <c r="B49" s="289"/>
      <c r="C49" s="289"/>
      <c r="D49" s="290" t="str">
        <f t="shared" si="3"/>
        <v/>
      </c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</row>
    <row r="50" spans="1:56" s="10" customFormat="1" ht="15" customHeight="1" x14ac:dyDescent="0.25">
      <c r="A50" s="286"/>
      <c r="B50" s="289"/>
      <c r="C50" s="289"/>
      <c r="D50" s="290" t="str">
        <f t="shared" si="3"/>
        <v/>
      </c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</row>
    <row r="51" spans="1:56" s="10" customFormat="1" ht="15" customHeight="1" x14ac:dyDescent="0.25">
      <c r="A51" s="286"/>
      <c r="B51" s="289"/>
      <c r="C51" s="289"/>
      <c r="D51" s="290" t="str">
        <f t="shared" si="3"/>
        <v/>
      </c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</row>
    <row r="52" spans="1:56" s="10" customFormat="1" ht="15" customHeight="1" x14ac:dyDescent="0.25">
      <c r="A52" s="286"/>
      <c r="B52" s="289"/>
      <c r="C52" s="289"/>
      <c r="D52" s="290" t="str">
        <f t="shared" si="3"/>
        <v/>
      </c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</row>
    <row r="53" spans="1:56" s="10" customFormat="1" ht="15" customHeight="1" x14ac:dyDescent="0.25">
      <c r="A53" s="286"/>
      <c r="B53" s="289"/>
      <c r="C53" s="289"/>
      <c r="D53" s="290" t="str">
        <f t="shared" si="3"/>
        <v/>
      </c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</row>
    <row r="54" spans="1:56" s="10" customFormat="1" ht="15" customHeight="1" x14ac:dyDescent="0.25">
      <c r="A54" s="286"/>
      <c r="B54" s="289"/>
      <c r="C54" s="289"/>
      <c r="D54" s="290" t="str">
        <f t="shared" si="3"/>
        <v/>
      </c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</row>
    <row r="55" spans="1:56" s="10" customFormat="1" ht="15" customHeight="1" x14ac:dyDescent="0.25">
      <c r="A55" s="286"/>
      <c r="B55" s="289"/>
      <c r="C55" s="289"/>
      <c r="D55" s="290" t="str">
        <f t="shared" si="3"/>
        <v/>
      </c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</row>
    <row r="56" spans="1:56" s="10" customFormat="1" ht="15" customHeight="1" x14ac:dyDescent="0.25">
      <c r="A56" s="286"/>
      <c r="B56" s="289"/>
      <c r="C56" s="289"/>
      <c r="D56" s="290" t="str">
        <f t="shared" si="3"/>
        <v/>
      </c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</row>
    <row r="57" spans="1:56" s="10" customFormat="1" ht="15" customHeight="1" x14ac:dyDescent="0.25">
      <c r="A57" s="286"/>
      <c r="B57" s="289"/>
      <c r="C57" s="289"/>
      <c r="D57" s="290" t="str">
        <f t="shared" si="3"/>
        <v/>
      </c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</row>
    <row r="58" spans="1:56" s="10" customFormat="1" ht="15" customHeight="1" x14ac:dyDescent="0.25">
      <c r="A58" s="286"/>
      <c r="B58" s="289"/>
      <c r="C58" s="289"/>
      <c r="D58" s="290" t="str">
        <f t="shared" si="3"/>
        <v/>
      </c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</row>
    <row r="59" spans="1:56" s="10" customFormat="1" ht="15" customHeight="1" x14ac:dyDescent="0.25">
      <c r="A59" s="286"/>
      <c r="B59" s="289"/>
      <c r="C59" s="289"/>
      <c r="D59" s="290" t="str">
        <f t="shared" si="3"/>
        <v/>
      </c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</row>
    <row r="60" spans="1:56" s="10" customFormat="1" ht="15" customHeight="1" x14ac:dyDescent="0.25">
      <c r="A60" s="286"/>
      <c r="B60" s="289"/>
      <c r="C60" s="289"/>
      <c r="D60" s="290" t="str">
        <f t="shared" si="3"/>
        <v/>
      </c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</row>
    <row r="61" spans="1:56" s="10" customFormat="1" ht="15" customHeight="1" x14ac:dyDescent="0.25">
      <c r="A61" s="286"/>
      <c r="B61" s="289"/>
      <c r="C61" s="289"/>
      <c r="D61" s="290" t="str">
        <f t="shared" si="3"/>
        <v/>
      </c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</row>
    <row r="62" spans="1:56" s="10" customFormat="1" ht="15" customHeight="1" x14ac:dyDescent="0.25">
      <c r="A62" s="286"/>
      <c r="B62" s="289"/>
      <c r="C62" s="289"/>
      <c r="D62" s="290" t="str">
        <f t="shared" si="3"/>
        <v/>
      </c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</row>
    <row r="63" spans="1:56" s="10" customFormat="1" ht="15" customHeight="1" x14ac:dyDescent="0.25">
      <c r="A63" s="286"/>
      <c r="B63" s="289"/>
      <c r="C63" s="289"/>
      <c r="D63" s="290" t="str">
        <f t="shared" si="3"/>
        <v/>
      </c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</row>
    <row r="64" spans="1:56" s="10" customFormat="1" ht="15" customHeight="1" x14ac:dyDescent="0.25">
      <c r="A64" s="286"/>
      <c r="B64" s="289"/>
      <c r="C64" s="289"/>
      <c r="D64" s="290" t="str">
        <f t="shared" si="3"/>
        <v/>
      </c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</row>
    <row r="65" spans="1:56" s="10" customFormat="1" ht="15" customHeight="1" x14ac:dyDescent="0.25">
      <c r="A65" s="286"/>
      <c r="B65" s="289"/>
      <c r="C65" s="289"/>
      <c r="D65" s="290" t="str">
        <f t="shared" si="3"/>
        <v/>
      </c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</row>
    <row r="66" spans="1:56" s="10" customFormat="1" ht="15" customHeight="1" x14ac:dyDescent="0.25">
      <c r="A66" s="286"/>
      <c r="B66" s="289"/>
      <c r="C66" s="289"/>
      <c r="D66" s="290" t="str">
        <f t="shared" si="3"/>
        <v/>
      </c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</row>
    <row r="67" spans="1:56" s="10" customFormat="1" ht="15" customHeight="1" x14ac:dyDescent="0.25">
      <c r="A67" s="286"/>
      <c r="B67" s="289"/>
      <c r="C67" s="289"/>
      <c r="D67" s="290" t="str">
        <f t="shared" si="3"/>
        <v/>
      </c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</row>
    <row r="68" spans="1:56" s="10" customFormat="1" ht="15" customHeight="1" x14ac:dyDescent="0.25">
      <c r="A68" s="286"/>
      <c r="B68" s="289"/>
      <c r="C68" s="289"/>
      <c r="D68" s="290" t="str">
        <f t="shared" si="3"/>
        <v/>
      </c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</row>
    <row r="69" spans="1:56" s="10" customFormat="1" ht="15" customHeight="1" x14ac:dyDescent="0.25">
      <c r="A69" s="286"/>
      <c r="B69" s="289"/>
      <c r="C69" s="289"/>
      <c r="D69" s="290" t="str">
        <f t="shared" ref="D69:D94" si="4">IF(C69="","",ROUND(NETWORKDAYS.INTL(B69,C69)/21.7,0))</f>
        <v/>
      </c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</row>
    <row r="70" spans="1:56" s="10" customFormat="1" ht="15" customHeight="1" x14ac:dyDescent="0.25">
      <c r="A70" s="286"/>
      <c r="B70" s="289"/>
      <c r="C70" s="289"/>
      <c r="D70" s="290" t="str">
        <f t="shared" si="4"/>
        <v/>
      </c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</row>
    <row r="71" spans="1:56" s="10" customFormat="1" ht="15" customHeight="1" x14ac:dyDescent="0.25">
      <c r="A71" s="286"/>
      <c r="B71" s="289"/>
      <c r="C71" s="289"/>
      <c r="D71" s="290" t="str">
        <f t="shared" si="4"/>
        <v/>
      </c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</row>
    <row r="72" spans="1:56" s="10" customFormat="1" ht="15" customHeight="1" x14ac:dyDescent="0.25">
      <c r="A72" s="286"/>
      <c r="B72" s="289"/>
      <c r="C72" s="289"/>
      <c r="D72" s="290" t="str">
        <f t="shared" si="4"/>
        <v/>
      </c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</row>
    <row r="73" spans="1:56" s="10" customFormat="1" ht="15" customHeight="1" x14ac:dyDescent="0.25">
      <c r="A73" s="286"/>
      <c r="B73" s="289"/>
      <c r="C73" s="289"/>
      <c r="D73" s="290" t="str">
        <f t="shared" si="4"/>
        <v/>
      </c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</row>
    <row r="74" spans="1:56" s="10" customFormat="1" ht="15" customHeight="1" x14ac:dyDescent="0.25">
      <c r="A74" s="286"/>
      <c r="B74" s="289"/>
      <c r="C74" s="289"/>
      <c r="D74" s="290" t="str">
        <f t="shared" si="4"/>
        <v/>
      </c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</row>
    <row r="75" spans="1:56" s="10" customFormat="1" ht="15" customHeight="1" x14ac:dyDescent="0.25">
      <c r="A75" s="286"/>
      <c r="B75" s="289"/>
      <c r="C75" s="289"/>
      <c r="D75" s="290" t="str">
        <f t="shared" si="4"/>
        <v/>
      </c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</row>
    <row r="76" spans="1:56" s="10" customFormat="1" ht="15" customHeight="1" x14ac:dyDescent="0.25">
      <c r="A76" s="286"/>
      <c r="B76" s="289"/>
      <c r="C76" s="289"/>
      <c r="D76" s="290" t="str">
        <f t="shared" si="4"/>
        <v/>
      </c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</row>
    <row r="77" spans="1:56" s="10" customFormat="1" ht="15" customHeight="1" x14ac:dyDescent="0.25">
      <c r="A77" s="286"/>
      <c r="B77" s="289"/>
      <c r="C77" s="289"/>
      <c r="D77" s="290" t="str">
        <f t="shared" si="4"/>
        <v/>
      </c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</row>
    <row r="78" spans="1:56" s="10" customFormat="1" ht="15" customHeight="1" x14ac:dyDescent="0.25">
      <c r="A78" s="286"/>
      <c r="B78" s="289"/>
      <c r="C78" s="289"/>
      <c r="D78" s="290" t="str">
        <f t="shared" si="4"/>
        <v/>
      </c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</row>
    <row r="79" spans="1:56" s="10" customFormat="1" ht="15" customHeight="1" x14ac:dyDescent="0.25">
      <c r="A79" s="286"/>
      <c r="B79" s="289"/>
      <c r="C79" s="289"/>
      <c r="D79" s="290" t="str">
        <f t="shared" si="4"/>
        <v/>
      </c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</row>
    <row r="80" spans="1:56" s="10" customFormat="1" ht="15" customHeight="1" x14ac:dyDescent="0.25">
      <c r="A80" s="286"/>
      <c r="B80" s="289"/>
      <c r="C80" s="289"/>
      <c r="D80" s="290" t="str">
        <f t="shared" si="4"/>
        <v/>
      </c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</row>
    <row r="81" spans="1:56" s="10" customFormat="1" ht="15" customHeight="1" x14ac:dyDescent="0.25">
      <c r="A81" s="286"/>
      <c r="B81" s="289"/>
      <c r="C81" s="289"/>
      <c r="D81" s="290" t="str">
        <f t="shared" si="4"/>
        <v/>
      </c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</row>
    <row r="82" spans="1:56" s="10" customFormat="1" ht="15" customHeight="1" x14ac:dyDescent="0.25">
      <c r="A82" s="286"/>
      <c r="B82" s="289"/>
      <c r="C82" s="289"/>
      <c r="D82" s="290" t="str">
        <f t="shared" si="4"/>
        <v/>
      </c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</row>
    <row r="83" spans="1:56" s="10" customFormat="1" ht="15" customHeight="1" x14ac:dyDescent="0.25">
      <c r="A83" s="286"/>
      <c r="B83" s="289"/>
      <c r="C83" s="289"/>
      <c r="D83" s="290" t="str">
        <f t="shared" si="4"/>
        <v/>
      </c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</row>
    <row r="84" spans="1:56" s="10" customFormat="1" ht="15" customHeight="1" x14ac:dyDescent="0.25">
      <c r="A84" s="286"/>
      <c r="B84" s="289"/>
      <c r="C84" s="289"/>
      <c r="D84" s="290" t="str">
        <f t="shared" si="4"/>
        <v/>
      </c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</row>
    <row r="85" spans="1:56" s="10" customFormat="1" ht="15" customHeight="1" x14ac:dyDescent="0.25">
      <c r="A85" s="286"/>
      <c r="B85" s="289"/>
      <c r="C85" s="289"/>
      <c r="D85" s="290" t="str">
        <f t="shared" si="4"/>
        <v/>
      </c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</row>
    <row r="86" spans="1:56" s="10" customFormat="1" ht="15" customHeight="1" x14ac:dyDescent="0.25">
      <c r="A86" s="286"/>
      <c r="B86" s="289"/>
      <c r="C86" s="289"/>
      <c r="D86" s="290" t="str">
        <f t="shared" si="4"/>
        <v/>
      </c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</row>
    <row r="87" spans="1:56" s="10" customFormat="1" ht="15" customHeight="1" x14ac:dyDescent="0.25">
      <c r="A87" s="286"/>
      <c r="B87" s="289"/>
      <c r="C87" s="289"/>
      <c r="D87" s="290" t="str">
        <f t="shared" si="4"/>
        <v/>
      </c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</row>
    <row r="88" spans="1:56" s="10" customFormat="1" ht="15" customHeight="1" x14ac:dyDescent="0.25">
      <c r="A88" s="286"/>
      <c r="B88" s="289"/>
      <c r="C88" s="289"/>
      <c r="D88" s="290" t="str">
        <f t="shared" si="4"/>
        <v/>
      </c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</row>
    <row r="89" spans="1:56" s="10" customFormat="1" ht="15" customHeight="1" x14ac:dyDescent="0.25">
      <c r="A89" s="286"/>
      <c r="B89" s="289"/>
      <c r="C89" s="289"/>
      <c r="D89" s="290" t="str">
        <f t="shared" si="4"/>
        <v/>
      </c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</row>
    <row r="90" spans="1:56" s="10" customFormat="1" ht="15" customHeight="1" x14ac:dyDescent="0.25">
      <c r="A90" s="286"/>
      <c r="B90" s="289"/>
      <c r="C90" s="289"/>
      <c r="D90" s="290" t="str">
        <f t="shared" si="4"/>
        <v/>
      </c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</row>
    <row r="91" spans="1:56" s="10" customFormat="1" ht="15" customHeight="1" x14ac:dyDescent="0.25">
      <c r="A91" s="286"/>
      <c r="B91" s="289"/>
      <c r="C91" s="289"/>
      <c r="D91" s="290" t="str">
        <f t="shared" si="4"/>
        <v/>
      </c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</row>
    <row r="92" spans="1:56" s="10" customFormat="1" ht="15" customHeight="1" x14ac:dyDescent="0.25">
      <c r="A92" s="286"/>
      <c r="B92" s="289"/>
      <c r="C92" s="289"/>
      <c r="D92" s="290" t="str">
        <f t="shared" si="4"/>
        <v/>
      </c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</row>
    <row r="93" spans="1:56" s="10" customFormat="1" ht="15" customHeight="1" x14ac:dyDescent="0.25">
      <c r="A93" s="286"/>
      <c r="B93" s="289"/>
      <c r="C93" s="289"/>
      <c r="D93" s="290" t="str">
        <f t="shared" si="4"/>
        <v/>
      </c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</row>
    <row r="94" spans="1:56" s="10" customFormat="1" ht="15" customHeight="1" x14ac:dyDescent="0.25">
      <c r="A94" s="286"/>
      <c r="B94" s="289"/>
      <c r="C94" s="289"/>
      <c r="D94" s="290" t="str">
        <f t="shared" si="4"/>
        <v/>
      </c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</row>
  </sheetData>
  <sheetProtection algorithmName="SHA-512" hashValue="Vy24ENtVnrkU+5+1H/OdOTZocT47gEc2Ua2ZUCyI7/Avb+rp0MV4IIurUZ8Pxm+G+xTc0KvHb3PO3yoPUqNrBQ==" saltValue="GK8SVZEeba2D5yCn8YV1cQ==" spinCount="100000" sheet="1" objects="1" scenarios="1" formatCells="0" formatColumns="0" formatRows="0"/>
  <conditionalFormatting sqref="A5:A10">
    <cfRule type="expression" dxfId="262" priority="118">
      <formula>AND(LEFT(A5,1)="0")</formula>
    </cfRule>
    <cfRule type="expression" dxfId="261" priority="119">
      <formula>AND(LEFT(A5,1)="5")</formula>
    </cfRule>
    <cfRule type="expression" dxfId="260" priority="120">
      <formula>AND(LEFT(A5,1)="4")</formula>
    </cfRule>
    <cfRule type="expression" dxfId="259" priority="121">
      <formula>AND(LEFT(A5,1)="3")</formula>
    </cfRule>
    <cfRule type="expression" dxfId="258" priority="122">
      <formula>AND(LEFT(A5,1)="2")</formula>
    </cfRule>
    <cfRule type="expression" dxfId="257" priority="123">
      <formula>AND(LEFT(A5,1)="1")</formula>
    </cfRule>
  </conditionalFormatting>
  <conditionalFormatting sqref="A11:A16">
    <cfRule type="expression" dxfId="256" priority="112">
      <formula>AND(LEFT(A11,1)="0")</formula>
    </cfRule>
    <cfRule type="expression" dxfId="255" priority="113">
      <formula>AND(LEFT(A11,1)="5")</formula>
    </cfRule>
    <cfRule type="expression" dxfId="254" priority="114">
      <formula>AND(LEFT(A11,1)="4")</formula>
    </cfRule>
    <cfRule type="expression" dxfId="253" priority="115">
      <formula>AND(LEFT(A11,1)="3")</formula>
    </cfRule>
    <cfRule type="expression" dxfId="252" priority="116">
      <formula>AND(LEFT(A11,1)="2")</formula>
    </cfRule>
    <cfRule type="expression" dxfId="251" priority="117">
      <formula>AND(LEFT(A11,1)="1")</formula>
    </cfRule>
  </conditionalFormatting>
  <conditionalFormatting sqref="A17:A22">
    <cfRule type="expression" dxfId="250" priority="106">
      <formula>AND(LEFT(A17,1)="0")</formula>
    </cfRule>
    <cfRule type="expression" dxfId="249" priority="107">
      <formula>AND(LEFT(A17,1)="5")</formula>
    </cfRule>
    <cfRule type="expression" dxfId="248" priority="108">
      <formula>AND(LEFT(A17,1)="4")</formula>
    </cfRule>
    <cfRule type="expression" dxfId="247" priority="109">
      <formula>AND(LEFT(A17,1)="3")</formula>
    </cfRule>
    <cfRule type="expression" dxfId="246" priority="110">
      <formula>AND(LEFT(A17,1)="2")</formula>
    </cfRule>
    <cfRule type="expression" dxfId="245" priority="111">
      <formula>AND(LEFT(A17,1)="1")</formula>
    </cfRule>
  </conditionalFormatting>
  <conditionalFormatting sqref="E4">
    <cfRule type="expression" dxfId="244" priority="125">
      <formula>ISEVEN(MONTH(#REF!))</formula>
    </cfRule>
  </conditionalFormatting>
  <conditionalFormatting sqref="E2:BD2">
    <cfRule type="expression" dxfId="243" priority="104">
      <formula>AND(ISEVEN(YEAR(E3)+1))</formula>
    </cfRule>
  </conditionalFormatting>
  <conditionalFormatting sqref="F4:BD4">
    <cfRule type="expression" dxfId="242" priority="105">
      <formula>ISEVEN(MONTH(#REF!))</formula>
    </cfRule>
  </conditionalFormatting>
  <conditionalFormatting sqref="F4:BD94">
    <cfRule type="expression" dxfId="241" priority="126">
      <formula>AND($B4&lt;F$3,$C4&gt;=E$3,$B4=$C4,$C4&lt;&gt;"")</formula>
    </cfRule>
    <cfRule type="expression" dxfId="240" priority="127">
      <formula>AND($B4&lt;F$3,F$3&lt;=$C4)</formula>
    </cfRule>
  </conditionalFormatting>
  <conditionalFormatting sqref="A93:A94">
    <cfRule type="expression" dxfId="239" priority="8">
      <formula>AND(LEFT(A93,1)="0")</formula>
    </cfRule>
    <cfRule type="expression" dxfId="238" priority="9">
      <formula>AND(LEFT(A93,1)="5")</formula>
    </cfRule>
    <cfRule type="expression" dxfId="237" priority="10">
      <formula>AND(LEFT(A93,1)="4")</formula>
    </cfRule>
    <cfRule type="expression" dxfId="236" priority="11">
      <formula>AND(LEFT(A93,1)="3")</formula>
    </cfRule>
    <cfRule type="expression" dxfId="235" priority="12">
      <formula>AND(LEFT(A93,1)="2")</formula>
    </cfRule>
    <cfRule type="expression" dxfId="234" priority="13">
      <formula>AND(LEFT(A93,1)="1")</formula>
    </cfRule>
  </conditionalFormatting>
  <conditionalFormatting sqref="A23:A25">
    <cfRule type="expression" dxfId="233" priority="98">
      <formula>AND(LEFT(A23,1)="0")</formula>
    </cfRule>
    <cfRule type="expression" dxfId="232" priority="99">
      <formula>AND(LEFT(A23,1)="5")</formula>
    </cfRule>
    <cfRule type="expression" dxfId="231" priority="100">
      <formula>AND(LEFT(A23,1)="4")</formula>
    </cfRule>
    <cfRule type="expression" dxfId="230" priority="101">
      <formula>AND(LEFT(A23,1)="3")</formula>
    </cfRule>
    <cfRule type="expression" dxfId="229" priority="102">
      <formula>AND(LEFT(A23,1)="2")</formula>
    </cfRule>
    <cfRule type="expression" dxfId="228" priority="103">
      <formula>AND(LEFT(A23,1)="1")</formula>
    </cfRule>
  </conditionalFormatting>
  <conditionalFormatting sqref="A26:A31">
    <cfRule type="expression" dxfId="227" priority="92">
      <formula>AND(LEFT(A26,1)="0")</formula>
    </cfRule>
    <cfRule type="expression" dxfId="226" priority="93">
      <formula>AND(LEFT(A26,1)="5")</formula>
    </cfRule>
    <cfRule type="expression" dxfId="225" priority="94">
      <formula>AND(LEFT(A26,1)="4")</formula>
    </cfRule>
    <cfRule type="expression" dxfId="224" priority="95">
      <formula>AND(LEFT(A26,1)="3")</formula>
    </cfRule>
    <cfRule type="expression" dxfId="223" priority="96">
      <formula>AND(LEFT(A26,1)="2")</formula>
    </cfRule>
    <cfRule type="expression" dxfId="222" priority="97">
      <formula>AND(LEFT(A26,1)="1")</formula>
    </cfRule>
  </conditionalFormatting>
  <conditionalFormatting sqref="A32:A36">
    <cfRule type="expression" dxfId="221" priority="86">
      <formula>AND(LEFT(A32,1)="0")</formula>
    </cfRule>
    <cfRule type="expression" dxfId="220" priority="87">
      <formula>AND(LEFT(A32,1)="5")</formula>
    </cfRule>
    <cfRule type="expression" dxfId="219" priority="88">
      <formula>AND(LEFT(A32,1)="4")</formula>
    </cfRule>
    <cfRule type="expression" dxfId="218" priority="89">
      <formula>AND(LEFT(A32,1)="3")</formula>
    </cfRule>
    <cfRule type="expression" dxfId="217" priority="90">
      <formula>AND(LEFT(A32,1)="2")</formula>
    </cfRule>
    <cfRule type="expression" dxfId="216" priority="91">
      <formula>AND(LEFT(A32,1)="1")</formula>
    </cfRule>
  </conditionalFormatting>
  <conditionalFormatting sqref="A37:A39">
    <cfRule type="expression" dxfId="215" priority="80">
      <formula>AND(LEFT(A37,1)="0")</formula>
    </cfRule>
    <cfRule type="expression" dxfId="214" priority="81">
      <formula>AND(LEFT(A37,1)="5")</formula>
    </cfRule>
    <cfRule type="expression" dxfId="213" priority="82">
      <formula>AND(LEFT(A37,1)="4")</formula>
    </cfRule>
    <cfRule type="expression" dxfId="212" priority="83">
      <formula>AND(LEFT(A37,1)="3")</formula>
    </cfRule>
    <cfRule type="expression" dxfId="211" priority="84">
      <formula>AND(LEFT(A37,1)="2")</formula>
    </cfRule>
    <cfRule type="expression" dxfId="210" priority="85">
      <formula>AND(LEFT(A37,1)="1")</formula>
    </cfRule>
  </conditionalFormatting>
  <conditionalFormatting sqref="A40:A45">
    <cfRule type="expression" dxfId="209" priority="74">
      <formula>AND(LEFT(A40,1)="0")</formula>
    </cfRule>
    <cfRule type="expression" dxfId="208" priority="75">
      <formula>AND(LEFT(A40,1)="5")</formula>
    </cfRule>
    <cfRule type="expression" dxfId="207" priority="76">
      <formula>AND(LEFT(A40,1)="4")</formula>
    </cfRule>
    <cfRule type="expression" dxfId="206" priority="77">
      <formula>AND(LEFT(A40,1)="3")</formula>
    </cfRule>
    <cfRule type="expression" dxfId="205" priority="78">
      <formula>AND(LEFT(A40,1)="2")</formula>
    </cfRule>
    <cfRule type="expression" dxfId="204" priority="79">
      <formula>AND(LEFT(A40,1)="1")</formula>
    </cfRule>
  </conditionalFormatting>
  <conditionalFormatting sqref="A46:A50">
    <cfRule type="expression" dxfId="203" priority="68">
      <formula>AND(LEFT(A46,1)="0")</formula>
    </cfRule>
    <cfRule type="expression" dxfId="202" priority="69">
      <formula>AND(LEFT(A46,1)="5")</formula>
    </cfRule>
    <cfRule type="expression" dxfId="201" priority="70">
      <formula>AND(LEFT(A46,1)="4")</formula>
    </cfRule>
    <cfRule type="expression" dxfId="200" priority="71">
      <formula>AND(LEFT(A46,1)="3")</formula>
    </cfRule>
    <cfRule type="expression" dxfId="199" priority="72">
      <formula>AND(LEFT(A46,1)="2")</formula>
    </cfRule>
    <cfRule type="expression" dxfId="198" priority="73">
      <formula>AND(LEFT(A46,1)="1")</formula>
    </cfRule>
  </conditionalFormatting>
  <conditionalFormatting sqref="A51:A53">
    <cfRule type="expression" dxfId="197" priority="62">
      <formula>AND(LEFT(A51,1)="0")</formula>
    </cfRule>
    <cfRule type="expression" dxfId="196" priority="63">
      <formula>AND(LEFT(A51,1)="5")</formula>
    </cfRule>
    <cfRule type="expression" dxfId="195" priority="64">
      <formula>AND(LEFT(A51,1)="4")</formula>
    </cfRule>
    <cfRule type="expression" dxfId="194" priority="65">
      <formula>AND(LEFT(A51,1)="3")</formula>
    </cfRule>
    <cfRule type="expression" dxfId="193" priority="66">
      <formula>AND(LEFT(A51,1)="2")</formula>
    </cfRule>
    <cfRule type="expression" dxfId="192" priority="67">
      <formula>AND(LEFT(A51,1)="1")</formula>
    </cfRule>
  </conditionalFormatting>
  <conditionalFormatting sqref="A54:A59">
    <cfRule type="expression" dxfId="191" priority="56">
      <formula>AND(LEFT(A54,1)="0")</formula>
    </cfRule>
    <cfRule type="expression" dxfId="190" priority="57">
      <formula>AND(LEFT(A54,1)="5")</formula>
    </cfRule>
    <cfRule type="expression" dxfId="189" priority="58">
      <formula>AND(LEFT(A54,1)="4")</formula>
    </cfRule>
    <cfRule type="expression" dxfId="188" priority="59">
      <formula>AND(LEFT(A54,1)="3")</formula>
    </cfRule>
    <cfRule type="expression" dxfId="187" priority="60">
      <formula>AND(LEFT(A54,1)="2")</formula>
    </cfRule>
    <cfRule type="expression" dxfId="186" priority="61">
      <formula>AND(LEFT(A54,1)="1")</formula>
    </cfRule>
  </conditionalFormatting>
  <conditionalFormatting sqref="A60:A64">
    <cfRule type="expression" dxfId="185" priority="50">
      <formula>AND(LEFT(A60,1)="0")</formula>
    </cfRule>
    <cfRule type="expression" dxfId="184" priority="51">
      <formula>AND(LEFT(A60,1)="5")</formula>
    </cfRule>
    <cfRule type="expression" dxfId="183" priority="52">
      <formula>AND(LEFT(A60,1)="4")</formula>
    </cfRule>
    <cfRule type="expression" dxfId="182" priority="53">
      <formula>AND(LEFT(A60,1)="3")</formula>
    </cfRule>
    <cfRule type="expression" dxfId="181" priority="54">
      <formula>AND(LEFT(A60,1)="2")</formula>
    </cfRule>
    <cfRule type="expression" dxfId="180" priority="55">
      <formula>AND(LEFT(A60,1)="1")</formula>
    </cfRule>
  </conditionalFormatting>
  <conditionalFormatting sqref="A65:A67">
    <cfRule type="expression" dxfId="179" priority="44">
      <formula>AND(LEFT(A65,1)="0")</formula>
    </cfRule>
    <cfRule type="expression" dxfId="178" priority="45">
      <formula>AND(LEFT(A65,1)="5")</formula>
    </cfRule>
    <cfRule type="expression" dxfId="177" priority="46">
      <formula>AND(LEFT(A65,1)="4")</formula>
    </cfRule>
    <cfRule type="expression" dxfId="176" priority="47">
      <formula>AND(LEFT(A65,1)="3")</formula>
    </cfRule>
    <cfRule type="expression" dxfId="175" priority="48">
      <formula>AND(LEFT(A65,1)="2")</formula>
    </cfRule>
    <cfRule type="expression" dxfId="174" priority="49">
      <formula>AND(LEFT(A65,1)="1")</formula>
    </cfRule>
  </conditionalFormatting>
  <conditionalFormatting sqref="A68:A73">
    <cfRule type="expression" dxfId="173" priority="38">
      <formula>AND(LEFT(A68,1)="0")</formula>
    </cfRule>
    <cfRule type="expression" dxfId="172" priority="39">
      <formula>AND(LEFT(A68,1)="5")</formula>
    </cfRule>
    <cfRule type="expression" dxfId="171" priority="40">
      <formula>AND(LEFT(A68,1)="4")</formula>
    </cfRule>
    <cfRule type="expression" dxfId="170" priority="41">
      <formula>AND(LEFT(A68,1)="3")</formula>
    </cfRule>
    <cfRule type="expression" dxfId="169" priority="42">
      <formula>AND(LEFT(A68,1)="2")</formula>
    </cfRule>
    <cfRule type="expression" dxfId="168" priority="43">
      <formula>AND(LEFT(A68,1)="1")</formula>
    </cfRule>
  </conditionalFormatting>
  <conditionalFormatting sqref="A74:A78">
    <cfRule type="expression" dxfId="167" priority="32">
      <formula>AND(LEFT(A74,1)="0")</formula>
    </cfRule>
    <cfRule type="expression" dxfId="166" priority="33">
      <formula>AND(LEFT(A74,1)="5")</formula>
    </cfRule>
    <cfRule type="expression" dxfId="165" priority="34">
      <formula>AND(LEFT(A74,1)="4")</formula>
    </cfRule>
    <cfRule type="expression" dxfId="164" priority="35">
      <formula>AND(LEFT(A74,1)="3")</formula>
    </cfRule>
    <cfRule type="expression" dxfId="163" priority="36">
      <formula>AND(LEFT(A74,1)="2")</formula>
    </cfRule>
    <cfRule type="expression" dxfId="162" priority="37">
      <formula>AND(LEFT(A74,1)="1")</formula>
    </cfRule>
  </conditionalFormatting>
  <conditionalFormatting sqref="A79:A81">
    <cfRule type="expression" dxfId="161" priority="26">
      <formula>AND(LEFT(A79,1)="0")</formula>
    </cfRule>
    <cfRule type="expression" dxfId="160" priority="27">
      <formula>AND(LEFT(A79,1)="5")</formula>
    </cfRule>
    <cfRule type="expression" dxfId="159" priority="28">
      <formula>AND(LEFT(A79,1)="4")</formula>
    </cfRule>
    <cfRule type="expression" dxfId="158" priority="29">
      <formula>AND(LEFT(A79,1)="3")</formula>
    </cfRule>
    <cfRule type="expression" dxfId="157" priority="30">
      <formula>AND(LEFT(A79,1)="2")</formula>
    </cfRule>
    <cfRule type="expression" dxfId="156" priority="31">
      <formula>AND(LEFT(A79,1)="1")</formula>
    </cfRule>
  </conditionalFormatting>
  <conditionalFormatting sqref="A82:A87">
    <cfRule type="expression" dxfId="155" priority="20">
      <formula>AND(LEFT(A82,1)="0")</formula>
    </cfRule>
    <cfRule type="expression" dxfId="154" priority="21">
      <formula>AND(LEFT(A82,1)="5")</formula>
    </cfRule>
    <cfRule type="expression" dxfId="153" priority="22">
      <formula>AND(LEFT(A82,1)="4")</formula>
    </cfRule>
    <cfRule type="expression" dxfId="152" priority="23">
      <formula>AND(LEFT(A82,1)="3")</formula>
    </cfRule>
    <cfRule type="expression" dxfId="151" priority="24">
      <formula>AND(LEFT(A82,1)="2")</formula>
    </cfRule>
    <cfRule type="expression" dxfId="150" priority="25">
      <formula>AND(LEFT(A82,1)="1")</formula>
    </cfRule>
  </conditionalFormatting>
  <conditionalFormatting sqref="A88:A92">
    <cfRule type="expression" dxfId="149" priority="14">
      <formula>AND(LEFT(A88,1)="0")</formula>
    </cfRule>
    <cfRule type="expression" dxfId="148" priority="15">
      <formula>AND(LEFT(A88,1)="5")</formula>
    </cfRule>
    <cfRule type="expression" dxfId="147" priority="16">
      <formula>AND(LEFT(A88,1)="4")</formula>
    </cfRule>
    <cfRule type="expression" dxfId="146" priority="17">
      <formula>AND(LEFT(A88,1)="3")</formula>
    </cfRule>
    <cfRule type="expression" dxfId="145" priority="18">
      <formula>AND(LEFT(A88,1)="2")</formula>
    </cfRule>
    <cfRule type="expression" dxfId="144" priority="19">
      <formula>AND(LEFT(A88,1)="1")</formula>
    </cfRule>
  </conditionalFormatting>
  <pageMargins left="0.35433070866141736" right="0.27559055118110237" top="1.1811023622047245" bottom="0.47244094488188981" header="0.27559055118110237" footer="0.19685039370078741"/>
  <pageSetup paperSize="9" scale="65" fitToHeight="20" orientation="landscape" r:id="rId1"/>
  <headerFooter scaleWithDoc="0">
    <oddHeader>&amp;L&amp;"-,Fett"&amp;16Work Packages&amp;R&amp;G</oddHeader>
    <oddFooter>&amp;L&amp;9SFA Advanced Manufacturing - &amp;F - &amp;D&amp;R&amp;9Page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7"/>
  </sheetPr>
  <dimension ref="A1:CH94"/>
  <sheetViews>
    <sheetView zoomScaleNormal="10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E94" sqref="E94"/>
    </sheetView>
  </sheetViews>
  <sheetFormatPr baseColWidth="10" defaultColWidth="11.42578125" defaultRowHeight="15" x14ac:dyDescent="0.25"/>
  <cols>
    <col min="1" max="1" width="35.7109375" style="9" customWidth="1"/>
    <col min="2" max="3" width="10.7109375" style="11" customWidth="1"/>
    <col min="4" max="4" width="9.85546875" style="11" customWidth="1"/>
    <col min="5" max="5" width="20.7109375" style="9" customWidth="1"/>
    <col min="6" max="6" width="5.5703125" style="1" customWidth="1"/>
    <col min="7" max="7" width="12.7109375" style="56" customWidth="1"/>
    <col min="8" max="8" width="10.7109375" style="1" customWidth="1"/>
    <col min="9" max="9" width="20.7109375" style="9" customWidth="1"/>
    <col min="10" max="10" width="6.7109375" style="1" customWidth="1"/>
    <col min="11" max="11" width="12.7109375" style="56" customWidth="1"/>
    <col min="12" max="12" width="10.7109375" style="1" customWidth="1"/>
    <col min="13" max="13" width="20.7109375" style="9" customWidth="1"/>
    <col min="14" max="14" width="6.7109375" style="1" customWidth="1"/>
    <col min="15" max="15" width="12.7109375" style="56" customWidth="1"/>
    <col min="16" max="16" width="10.7109375" style="56" customWidth="1"/>
    <col min="17" max="17" width="20.7109375" style="9" customWidth="1"/>
    <col min="18" max="18" width="6.7109375" style="1" customWidth="1"/>
    <col min="19" max="19" width="12.7109375" style="56" customWidth="1"/>
    <col min="20" max="20" width="10.7109375" style="1" customWidth="1"/>
    <col min="21" max="21" width="20.7109375" style="9" customWidth="1"/>
    <col min="22" max="22" width="5.5703125" style="1" customWidth="1"/>
    <col min="23" max="23" width="12.7109375" style="56" customWidth="1"/>
    <col min="24" max="24" width="10.7109375" style="1" customWidth="1"/>
    <col min="25" max="25" width="20.7109375" style="9" customWidth="1"/>
    <col min="26" max="26" width="6.7109375" style="1" customWidth="1"/>
    <col min="27" max="27" width="12.7109375" style="56" customWidth="1"/>
    <col min="28" max="28" width="10.7109375" style="1" customWidth="1"/>
    <col min="29" max="29" width="20.7109375" style="9" customWidth="1"/>
    <col min="30" max="30" width="6.7109375" style="1" customWidth="1"/>
    <col min="31" max="31" width="12.7109375" style="56" customWidth="1"/>
    <col min="32" max="32" width="10.7109375" style="1" customWidth="1"/>
    <col min="33" max="33" width="20.7109375" style="9" customWidth="1"/>
    <col min="34" max="34" width="6.7109375" style="1" customWidth="1"/>
    <col min="35" max="35" width="12.7109375" style="56" customWidth="1"/>
    <col min="36" max="36" width="10.7109375" style="1" customWidth="1"/>
    <col min="37" max="37" width="2.42578125" style="9" customWidth="1"/>
    <col min="38" max="42" width="8.7109375" style="9" customWidth="1"/>
    <col min="43" max="43" width="2.42578125" style="9" customWidth="1"/>
    <col min="44" max="48" width="8.7109375" style="9" customWidth="1"/>
    <col min="49" max="49" width="2.42578125" style="9" customWidth="1"/>
    <col min="50" max="54" width="8.7109375" style="9" customWidth="1"/>
    <col min="55" max="55" width="2.42578125" style="9" customWidth="1"/>
    <col min="56" max="60" width="8.7109375" style="9" customWidth="1"/>
    <col min="61" max="61" width="2.42578125" style="9" customWidth="1"/>
    <col min="62" max="66" width="8.7109375" style="9" customWidth="1"/>
    <col min="67" max="67" width="2.42578125" style="9" customWidth="1"/>
    <col min="68" max="72" width="8.7109375" style="9" customWidth="1"/>
    <col min="73" max="73" width="2.42578125" style="9" customWidth="1"/>
    <col min="74" max="78" width="8.7109375" style="9" customWidth="1"/>
    <col min="79" max="79" width="2.42578125" style="9" customWidth="1"/>
    <col min="80" max="84" width="8.7109375" style="9" customWidth="1"/>
    <col min="85" max="85" width="2.42578125" style="9" customWidth="1"/>
    <col min="86" max="16384" width="11.42578125" style="9"/>
  </cols>
  <sheetData>
    <row r="1" spans="1:86" x14ac:dyDescent="0.25">
      <c r="E1" s="256" t="s">
        <v>12</v>
      </c>
      <c r="F1" s="257" t="s">
        <v>24</v>
      </c>
      <c r="G1" s="258"/>
      <c r="H1" s="146">
        <f>SUBTOTAL(9,H5:H93)</f>
        <v>0</v>
      </c>
      <c r="I1" s="250" t="s">
        <v>2</v>
      </c>
      <c r="J1" s="251" t="s">
        <v>24</v>
      </c>
      <c r="K1" s="252"/>
      <c r="L1" s="143">
        <f>SUBTOTAL(9,L5:L93)</f>
        <v>0</v>
      </c>
      <c r="M1" s="262" t="s">
        <v>3</v>
      </c>
      <c r="N1" s="263" t="s">
        <v>24</v>
      </c>
      <c r="O1" s="264"/>
      <c r="P1" s="151">
        <f>SUBTOTAL(9,P5:P93)</f>
        <v>0</v>
      </c>
      <c r="Q1" s="259" t="s">
        <v>50</v>
      </c>
      <c r="R1" s="260" t="s">
        <v>24</v>
      </c>
      <c r="S1" s="261"/>
      <c r="T1" s="156">
        <f>SUBTOTAL(9,T5:T93)</f>
        <v>0</v>
      </c>
      <c r="U1" s="253" t="s">
        <v>4</v>
      </c>
      <c r="V1" s="254" t="s">
        <v>24</v>
      </c>
      <c r="W1" s="255"/>
      <c r="X1" s="265">
        <f>SUBTOTAL(9,X5:X93)</f>
        <v>0</v>
      </c>
      <c r="Y1" s="269" t="s">
        <v>74</v>
      </c>
      <c r="Z1" s="270" t="s">
        <v>24</v>
      </c>
      <c r="AA1" s="271"/>
      <c r="AB1" s="152">
        <f>SUBTOTAL(9,AB5:AB93)</f>
        <v>0</v>
      </c>
      <c r="AC1" s="275" t="s">
        <v>78</v>
      </c>
      <c r="AD1" s="276" t="s">
        <v>24</v>
      </c>
      <c r="AE1" s="277"/>
      <c r="AF1" s="130">
        <f>SUBTOTAL(9,AF5:AF93)</f>
        <v>0</v>
      </c>
      <c r="AG1" s="272" t="s">
        <v>81</v>
      </c>
      <c r="AH1" s="273" t="s">
        <v>24</v>
      </c>
      <c r="AI1" s="274"/>
      <c r="AJ1" s="137">
        <f>SUBTOTAL(9,AJ5:AJ93)</f>
        <v>0</v>
      </c>
      <c r="AK1" s="48"/>
      <c r="AL1" s="49">
        <f>SUBTOTAL(9,AL5:AL94)</f>
        <v>0</v>
      </c>
      <c r="AM1" s="49">
        <f t="shared" ref="AM1:AP1" si="0">SUBTOTAL(9,AM5:AM94)</f>
        <v>0</v>
      </c>
      <c r="AN1" s="49">
        <f t="shared" si="0"/>
        <v>0</v>
      </c>
      <c r="AO1" s="49">
        <f t="shared" si="0"/>
        <v>0</v>
      </c>
      <c r="AP1" s="49">
        <f t="shared" si="0"/>
        <v>0</v>
      </c>
      <c r="AQ1" s="48"/>
      <c r="AR1" s="47">
        <f>SUBTOTAL(9,AR5:AR94)</f>
        <v>0</v>
      </c>
      <c r="AS1" s="47">
        <f t="shared" ref="AS1:AV1" si="1">SUBTOTAL(9,AS5:AS94)</f>
        <v>0</v>
      </c>
      <c r="AT1" s="47">
        <f t="shared" si="1"/>
        <v>0</v>
      </c>
      <c r="AU1" s="47">
        <f t="shared" si="1"/>
        <v>0</v>
      </c>
      <c r="AV1" s="47">
        <f t="shared" si="1"/>
        <v>0</v>
      </c>
      <c r="AW1" s="48"/>
      <c r="AX1" s="50">
        <f>SUBTOTAL(9,AX5:AX94)</f>
        <v>0</v>
      </c>
      <c r="AY1" s="50">
        <f t="shared" ref="AY1:BB1" si="2">SUBTOTAL(9,AY5:AY94)</f>
        <v>0</v>
      </c>
      <c r="AZ1" s="50">
        <f t="shared" si="2"/>
        <v>0</v>
      </c>
      <c r="BA1" s="50">
        <f t="shared" si="2"/>
        <v>0</v>
      </c>
      <c r="BB1" s="50">
        <f t="shared" si="2"/>
        <v>0</v>
      </c>
      <c r="BD1" s="45">
        <f>SUBTOTAL(9,BD5:BD94)</f>
        <v>0</v>
      </c>
      <c r="BE1" s="45">
        <f t="shared" ref="BE1:BH1" si="3">SUBTOTAL(9,BE5:BE94)</f>
        <v>0</v>
      </c>
      <c r="BF1" s="45">
        <f t="shared" si="3"/>
        <v>0</v>
      </c>
      <c r="BG1" s="45">
        <f t="shared" si="3"/>
        <v>0</v>
      </c>
      <c r="BH1" s="45">
        <f t="shared" si="3"/>
        <v>0</v>
      </c>
      <c r="BJ1" s="46">
        <f>SUBTOTAL(9,BJ5:BJ94)</f>
        <v>0</v>
      </c>
      <c r="BK1" s="46">
        <f t="shared" ref="BK1:BN1" si="4">SUBTOTAL(9,BK5:BK94)</f>
        <v>0</v>
      </c>
      <c r="BL1" s="46">
        <f t="shared" si="4"/>
        <v>0</v>
      </c>
      <c r="BM1" s="46">
        <f t="shared" si="4"/>
        <v>0</v>
      </c>
      <c r="BN1" s="46">
        <f t="shared" si="4"/>
        <v>0</v>
      </c>
      <c r="BP1" s="157">
        <f>SUBTOTAL(9,BP5:BP94)</f>
        <v>0</v>
      </c>
      <c r="BQ1" s="157">
        <f t="shared" ref="BQ1:BT1" si="5">SUBTOTAL(9,BQ5:BQ94)</f>
        <v>0</v>
      </c>
      <c r="BR1" s="157">
        <f t="shared" si="5"/>
        <v>0</v>
      </c>
      <c r="BS1" s="157">
        <f t="shared" si="5"/>
        <v>0</v>
      </c>
      <c r="BT1" s="157">
        <f t="shared" si="5"/>
        <v>0</v>
      </c>
      <c r="BV1" s="160">
        <f>SUBTOTAL(9,BV5:BV94)</f>
        <v>0</v>
      </c>
      <c r="BW1" s="160">
        <f t="shared" ref="BW1:BZ1" si="6">SUBTOTAL(9,BW5:BW94)</f>
        <v>0</v>
      </c>
      <c r="BX1" s="160">
        <f t="shared" si="6"/>
        <v>0</v>
      </c>
      <c r="BY1" s="160">
        <f t="shared" si="6"/>
        <v>0</v>
      </c>
      <c r="BZ1" s="160">
        <f t="shared" si="6"/>
        <v>0</v>
      </c>
      <c r="CB1" s="162">
        <f>SUBTOTAL(9,CB5:CB94)</f>
        <v>0</v>
      </c>
      <c r="CC1" s="162">
        <f t="shared" ref="CC1:CF1" si="7">SUBTOTAL(9,CC5:CC94)</f>
        <v>0</v>
      </c>
      <c r="CD1" s="162">
        <f t="shared" si="7"/>
        <v>0</v>
      </c>
      <c r="CE1" s="162">
        <f t="shared" si="7"/>
        <v>0</v>
      </c>
      <c r="CF1" s="162">
        <f t="shared" si="7"/>
        <v>0</v>
      </c>
    </row>
    <row r="2" spans="1:86" s="3" customFormat="1" ht="18.75" x14ac:dyDescent="0.25">
      <c r="A2" s="249" t="str">
        <f>'Work Packages'!A2</f>
        <v>Name of the Project</v>
      </c>
      <c r="B2" s="278"/>
      <c r="C2" s="183" t="s">
        <v>85</v>
      </c>
      <c r="D2" s="248">
        <f>'Work Packages'!D2</f>
        <v>44287</v>
      </c>
      <c r="E2" s="209" t="str">
        <f>'Personnel Base Data'!C3</f>
        <v>0 / -</v>
      </c>
      <c r="F2" s="144"/>
      <c r="G2" s="145"/>
      <c r="H2" s="144"/>
      <c r="I2" s="210" t="str">
        <f>'Personnel Base Data'!G3</f>
        <v>1 / -</v>
      </c>
      <c r="J2" s="133"/>
      <c r="K2" s="134"/>
      <c r="L2" s="133"/>
      <c r="M2" s="211" t="str">
        <f>'Personnel Base Data'!K3</f>
        <v>2 / -</v>
      </c>
      <c r="N2" s="149"/>
      <c r="O2" s="150"/>
      <c r="P2" s="150"/>
      <c r="Q2" s="212" t="str">
        <f>'Personnel Base Data'!O3</f>
        <v>3 / -</v>
      </c>
      <c r="R2" s="147"/>
      <c r="S2" s="148"/>
      <c r="T2" s="147"/>
      <c r="U2" s="266" t="str">
        <f>'Personnel Base Data'!S3</f>
        <v>4 / -</v>
      </c>
      <c r="V2" s="267"/>
      <c r="W2" s="268"/>
      <c r="X2" s="267"/>
      <c r="Y2" s="213" t="str">
        <f>'Personnel Base Data'!W3</f>
        <v>5 / -</v>
      </c>
      <c r="Z2" s="120"/>
      <c r="AA2" s="121"/>
      <c r="AB2" s="120"/>
      <c r="AC2" s="214" t="str">
        <f>'Personnel Base Data'!AA3</f>
        <v>6 / -</v>
      </c>
      <c r="AD2" s="118"/>
      <c r="AE2" s="119"/>
      <c r="AF2" s="118"/>
      <c r="AG2" s="215" t="str">
        <f>'Personnel Base Data'!AE3</f>
        <v>7 / -</v>
      </c>
      <c r="AH2" s="135"/>
      <c r="AI2" s="136"/>
      <c r="AJ2" s="135"/>
      <c r="AL2" s="164" t="str">
        <f>E2</f>
        <v>0 / -</v>
      </c>
      <c r="AM2" s="164"/>
      <c r="AN2" s="164"/>
      <c r="AO2" s="164"/>
      <c r="AP2" s="164"/>
      <c r="AR2" s="168" t="str">
        <f>I2</f>
        <v>1 / -</v>
      </c>
      <c r="AS2" s="168"/>
      <c r="AT2" s="168"/>
      <c r="AU2" s="168"/>
      <c r="AV2" s="168"/>
      <c r="AX2" s="167" t="str">
        <f>M2</f>
        <v>2 / -</v>
      </c>
      <c r="AY2" s="167"/>
      <c r="AZ2" s="167"/>
      <c r="BA2" s="167"/>
      <c r="BB2" s="167"/>
      <c r="BD2" s="166" t="str">
        <f>Q2</f>
        <v>3 / -</v>
      </c>
      <c r="BE2" s="166"/>
      <c r="BF2" s="166"/>
      <c r="BG2" s="166"/>
      <c r="BH2" s="166"/>
      <c r="BJ2" s="165" t="str">
        <f>U2</f>
        <v>4 / -</v>
      </c>
      <c r="BK2" s="165"/>
      <c r="BL2" s="165"/>
      <c r="BM2" s="165"/>
      <c r="BN2" s="165"/>
      <c r="BP2" s="158" t="str">
        <f>Y2</f>
        <v>5 / -</v>
      </c>
      <c r="BQ2" s="159"/>
      <c r="BR2" s="159"/>
      <c r="BS2" s="159"/>
      <c r="BT2" s="159"/>
      <c r="BV2" s="161" t="str">
        <f>AC2</f>
        <v>6 / -</v>
      </c>
      <c r="BW2" s="161"/>
      <c r="BX2" s="161"/>
      <c r="BY2" s="161"/>
      <c r="BZ2" s="161"/>
      <c r="CB2" s="163" t="str">
        <f>AG2</f>
        <v>7 / -</v>
      </c>
      <c r="CC2" s="163"/>
      <c r="CD2" s="163"/>
      <c r="CE2" s="163"/>
      <c r="CF2" s="163"/>
    </row>
    <row r="3" spans="1:86" s="13" customFormat="1" ht="3.75" customHeight="1" x14ac:dyDescent="0.25">
      <c r="A3" s="279"/>
      <c r="B3" s="280"/>
      <c r="C3" s="281"/>
      <c r="D3" s="280"/>
      <c r="F3" s="15"/>
      <c r="G3" s="53"/>
      <c r="H3" s="15"/>
      <c r="J3" s="15"/>
      <c r="K3" s="53"/>
      <c r="L3" s="15"/>
      <c r="N3" s="15"/>
      <c r="O3" s="53"/>
      <c r="P3" s="53"/>
      <c r="R3" s="15"/>
      <c r="S3" s="53"/>
      <c r="T3" s="15"/>
      <c r="V3" s="15"/>
      <c r="W3" s="53"/>
      <c r="X3" s="15"/>
      <c r="Z3" s="15"/>
      <c r="AA3" s="53"/>
      <c r="AB3" s="15"/>
      <c r="AD3" s="15"/>
      <c r="AE3" s="53"/>
      <c r="AF3" s="15"/>
      <c r="AG3" s="153"/>
      <c r="AH3" s="154"/>
      <c r="AI3" s="155"/>
      <c r="AJ3" s="154"/>
    </row>
    <row r="4" spans="1:86" s="10" customFormat="1" ht="15" customHeight="1" x14ac:dyDescent="0.25">
      <c r="A4" s="282" t="str">
        <f>IF('Work Packages'!A4="","",'Work Packages'!A4)</f>
        <v>Work Package/Milestone/Collaborator</v>
      </c>
      <c r="B4" s="282" t="str">
        <f>IF('Work Packages'!B4="","",'Work Packages'!B4)</f>
        <v>Start</v>
      </c>
      <c r="C4" s="282" t="str">
        <f>IF('Work Packages'!C4="","",'Work Packages'!C4)</f>
        <v>End</v>
      </c>
      <c r="D4" s="282" t="str">
        <f>IF('Work Packages'!D4="","",'Work Packages'!D4)</f>
        <v>Months</v>
      </c>
      <c r="E4" s="24" t="s">
        <v>106</v>
      </c>
      <c r="F4" s="25" t="s">
        <v>41</v>
      </c>
      <c r="G4" s="59" t="s">
        <v>47</v>
      </c>
      <c r="H4" s="25" t="s">
        <v>42</v>
      </c>
      <c r="I4" s="16" t="s">
        <v>105</v>
      </c>
      <c r="J4" s="17" t="s">
        <v>33</v>
      </c>
      <c r="K4" s="57" t="s">
        <v>45</v>
      </c>
      <c r="L4" s="17" t="s">
        <v>32</v>
      </c>
      <c r="M4" s="18" t="s">
        <v>104</v>
      </c>
      <c r="N4" s="19" t="s">
        <v>36</v>
      </c>
      <c r="O4" s="54" t="s">
        <v>46</v>
      </c>
      <c r="P4" s="54" t="s">
        <v>31</v>
      </c>
      <c r="Q4" s="20" t="s">
        <v>103</v>
      </c>
      <c r="R4" s="21" t="s">
        <v>14</v>
      </c>
      <c r="S4" s="63" t="s">
        <v>49</v>
      </c>
      <c r="T4" s="21" t="s">
        <v>15</v>
      </c>
      <c r="U4" s="22" t="s">
        <v>102</v>
      </c>
      <c r="V4" s="23" t="s">
        <v>38</v>
      </c>
      <c r="W4" s="61" t="s">
        <v>48</v>
      </c>
      <c r="X4" s="23" t="s">
        <v>39</v>
      </c>
      <c r="Y4" s="125" t="s">
        <v>101</v>
      </c>
      <c r="Z4" s="126" t="s">
        <v>75</v>
      </c>
      <c r="AA4" s="127" t="s">
        <v>76</v>
      </c>
      <c r="AB4" s="126" t="s">
        <v>77</v>
      </c>
      <c r="AC4" s="122" t="s">
        <v>100</v>
      </c>
      <c r="AD4" s="123" t="s">
        <v>14</v>
      </c>
      <c r="AE4" s="124" t="s">
        <v>79</v>
      </c>
      <c r="AF4" s="123" t="s">
        <v>80</v>
      </c>
      <c r="AG4" s="138" t="s">
        <v>99</v>
      </c>
      <c r="AH4" s="139" t="s">
        <v>82</v>
      </c>
      <c r="AI4" s="140" t="s">
        <v>83</v>
      </c>
      <c r="AJ4" s="139" t="s">
        <v>84</v>
      </c>
      <c r="AL4" s="51">
        <f>YEAR($D$2)</f>
        <v>2021</v>
      </c>
      <c r="AM4" s="51">
        <f>AL4+1</f>
        <v>2022</v>
      </c>
      <c r="AN4" s="51">
        <f>AM4+1</f>
        <v>2023</v>
      </c>
      <c r="AO4" s="51">
        <f>AN4+1</f>
        <v>2024</v>
      </c>
      <c r="AP4" s="51">
        <f>AO4+1</f>
        <v>2025</v>
      </c>
      <c r="AR4" s="51">
        <f>YEAR($D$2)</f>
        <v>2021</v>
      </c>
      <c r="AS4" s="51">
        <f>AR4+1</f>
        <v>2022</v>
      </c>
      <c r="AT4" s="51">
        <f>AS4+1</f>
        <v>2023</v>
      </c>
      <c r="AU4" s="51">
        <f>AT4+1</f>
        <v>2024</v>
      </c>
      <c r="AV4" s="51">
        <f>AU4+1</f>
        <v>2025</v>
      </c>
      <c r="AX4" s="51">
        <f>YEAR($D$2)</f>
        <v>2021</v>
      </c>
      <c r="AY4" s="51">
        <f>AX4+1</f>
        <v>2022</v>
      </c>
      <c r="AZ4" s="51">
        <f>AY4+1</f>
        <v>2023</v>
      </c>
      <c r="BA4" s="51">
        <f>AZ4+1</f>
        <v>2024</v>
      </c>
      <c r="BB4" s="51">
        <f>BA4+1</f>
        <v>2025</v>
      </c>
      <c r="BD4" s="51">
        <f>YEAR($D$2)</f>
        <v>2021</v>
      </c>
      <c r="BE4" s="51">
        <f>BD4+1</f>
        <v>2022</v>
      </c>
      <c r="BF4" s="51">
        <f>BE4+1</f>
        <v>2023</v>
      </c>
      <c r="BG4" s="51">
        <f>BF4+1</f>
        <v>2024</v>
      </c>
      <c r="BH4" s="51">
        <f>BG4+1</f>
        <v>2025</v>
      </c>
      <c r="BJ4" s="51">
        <f>YEAR($D$2)</f>
        <v>2021</v>
      </c>
      <c r="BK4" s="51">
        <f>BJ4+1</f>
        <v>2022</v>
      </c>
      <c r="BL4" s="51">
        <f>BK4+1</f>
        <v>2023</v>
      </c>
      <c r="BM4" s="51">
        <f>BL4+1</f>
        <v>2024</v>
      </c>
      <c r="BN4" s="51">
        <f>BM4+1</f>
        <v>2025</v>
      </c>
      <c r="BP4" s="51">
        <f>YEAR($D$2)</f>
        <v>2021</v>
      </c>
      <c r="BQ4" s="51">
        <f>BP4+1</f>
        <v>2022</v>
      </c>
      <c r="BR4" s="51">
        <f>BQ4+1</f>
        <v>2023</v>
      </c>
      <c r="BS4" s="51">
        <f>BR4+1</f>
        <v>2024</v>
      </c>
      <c r="BT4" s="51">
        <f>BS4+1</f>
        <v>2025</v>
      </c>
      <c r="BV4" s="51">
        <f>YEAR($D$2)</f>
        <v>2021</v>
      </c>
      <c r="BW4" s="51">
        <f>BV4+1</f>
        <v>2022</v>
      </c>
      <c r="BX4" s="51">
        <f>BW4+1</f>
        <v>2023</v>
      </c>
      <c r="BY4" s="51">
        <f>BX4+1</f>
        <v>2024</v>
      </c>
      <c r="BZ4" s="51">
        <f>BY4+1</f>
        <v>2025</v>
      </c>
      <c r="CB4" s="51">
        <f>YEAR($D$2)</f>
        <v>2021</v>
      </c>
      <c r="CC4" s="51">
        <f>CB4+1</f>
        <v>2022</v>
      </c>
      <c r="CD4" s="51">
        <f>CC4+1</f>
        <v>2023</v>
      </c>
      <c r="CE4" s="51">
        <f>CD4+1</f>
        <v>2024</v>
      </c>
      <c r="CF4" s="51">
        <f>CE4+1</f>
        <v>2025</v>
      </c>
    </row>
    <row r="5" spans="1:86" s="10" customFormat="1" x14ac:dyDescent="0.25">
      <c r="A5" s="283" t="str">
        <f>IF('Work Packages'!A5="","",'Work Packages'!A5)</f>
        <v/>
      </c>
      <c r="B5" s="284" t="str">
        <f>IF('Work Packages'!B5="","",'Work Packages'!B5)</f>
        <v/>
      </c>
      <c r="C5" s="284" t="str">
        <f>IF('Work Packages'!C5="","",'Work Packages'!C5)</f>
        <v/>
      </c>
      <c r="D5" s="285" t="str">
        <f>IF('Work Packages'!D5="","",'Work Packages'!D5)</f>
        <v/>
      </c>
      <c r="E5" s="4"/>
      <c r="F5" s="5">
        <v>0</v>
      </c>
      <c r="G5" s="60" t="str">
        <f>IF(E5="","",VLOOKUP(E5,'Personnel Base Data'!$A$5:$B$10,2,FALSE))</f>
        <v/>
      </c>
      <c r="H5" s="38" t="str">
        <f>IF(E5="","",VLOOKUP(E5,'Personnel Base Data'!$A$5:$C$10,3,FALSE)*F5*$D5/12)</f>
        <v/>
      </c>
      <c r="I5" s="4"/>
      <c r="J5" s="5">
        <v>0</v>
      </c>
      <c r="K5" s="58" t="str">
        <f>IF(I5="","",VLOOKUP(I5,'Personnel Base Data'!$E$5:$F$10,2,FALSE))</f>
        <v/>
      </c>
      <c r="L5" s="6" t="str">
        <f>IF(I5="","",VLOOKUP(I5,'Personnel Base Data'!$E$5:$G$10,3,FALSE)*J5*$D5/12)</f>
        <v/>
      </c>
      <c r="M5" s="4"/>
      <c r="N5" s="5">
        <v>0</v>
      </c>
      <c r="O5" s="55" t="str">
        <f>IF(M5="","",VLOOKUP(M5,'Personnel Base Data'!$I$5:$J$10,2,FALSE))</f>
        <v/>
      </c>
      <c r="P5" s="65" t="str">
        <f>IF(M5="","",VLOOKUP(M5,'Personnel Base Data'!$I$5:$K$10,3,FALSE)*N5*$D5/12)</f>
        <v/>
      </c>
      <c r="Q5" s="4"/>
      <c r="R5" s="5">
        <v>0</v>
      </c>
      <c r="S5" s="64" t="str">
        <f>IF(Q5="","",VLOOKUP(Q5,'Personnel Base Data'!$M$5:$N$10,2,FALSE))</f>
        <v/>
      </c>
      <c r="T5" s="7" t="str">
        <f>IF(Q5="","",VLOOKUP(Q5,'Personnel Base Data'!$M$5:$O$10,3,FALSE)*R5*$D5/12)</f>
        <v/>
      </c>
      <c r="U5" s="4"/>
      <c r="V5" s="5">
        <v>0</v>
      </c>
      <c r="W5" s="62" t="str">
        <f>IF(U5="","",VLOOKUP(U5,'Personnel Base Data'!$Q$5:$R$10,2,FALSE))</f>
        <v/>
      </c>
      <c r="X5" s="8" t="str">
        <f>IF(U5="","",VLOOKUP(U5,'Personnel Base Data'!$Q$5:$S$10,3,FALSE)*V5*$D5/12)</f>
        <v/>
      </c>
      <c r="Y5" s="4"/>
      <c r="Z5" s="5">
        <v>0</v>
      </c>
      <c r="AA5" s="128" t="str">
        <f>IF(Y5="","",VLOOKUP(Y5,'Personnel Base Data'!$U$5:$V$10,2,FALSE))</f>
        <v/>
      </c>
      <c r="AB5" s="129" t="str">
        <f>IF(Y5="","",VLOOKUP(Y5,'Personnel Base Data'!$U$5:$W$10,3,FALSE)*Z5*$D5/12)</f>
        <v/>
      </c>
      <c r="AC5" s="4"/>
      <c r="AD5" s="5">
        <v>0</v>
      </c>
      <c r="AE5" s="131" t="str">
        <f>IF(AC5="","",VLOOKUP(AC5,'Personnel Base Data'!$Y$5:$Z$10,2,FALSE))</f>
        <v/>
      </c>
      <c r="AF5" s="132" t="str">
        <f>IF(AC5="","",VLOOKUP(AC5,'Personnel Base Data'!$Y$5:$AA$10,3,FALSE)*AD5*$D5/12)</f>
        <v/>
      </c>
      <c r="AG5" s="4"/>
      <c r="AH5" s="5">
        <v>0</v>
      </c>
      <c r="AI5" s="141" t="str">
        <f>IF(AG5="","",VLOOKUP(AG5,'Personnel Base Data'!$AC$5:$AD$10,2,FALSE))</f>
        <v/>
      </c>
      <c r="AJ5" s="142" t="str">
        <f>IF(AG5="","",VLOOKUP(AG5,'Personnel Base Data'!$AC$5:$AE$10,3,FALSE)*AH5*$D5/12)</f>
        <v/>
      </c>
      <c r="AK5" s="44"/>
      <c r="AL5" s="52" t="str">
        <f t="shared" ref="AL5:AL36" si="8">IF(E5&lt;&gt;"",IF($D5=0,0,IF(YEAR($B5)=AL$4,IF(YEAR($C5)=AL$4,H5,H5*(13-MONTH($B5))/$D5),0)),".")</f>
        <v>.</v>
      </c>
      <c r="AM5" s="52" t="str">
        <f t="shared" ref="AM5:AM36" si="9">IF(E5&lt;&gt;"",(IF($D5=0,0,IF(YEAR($B5)=AM$4,IF(YEAR($C5)=AM$4,H5,H5*(13-MONTH($B5))/$D5),0))+IF($D5=0,0,IF(YEAR($B5)=AL$4,IF(YEAR($C5)=AM$4,H5*($D5-(13-MONTH($B5)))/$D5,IF(YEAR($C5)=AL$4,0,H5*12/$D5))))),".")</f>
        <v>.</v>
      </c>
      <c r="AN5" s="52" t="str">
        <f t="shared" ref="AN5:AN36" si="10">IF(E5&lt;&gt;"",(IF($D5=0,0,IF(YEAR($B5)=AN$4,IF(YEAR($C5)=AN$4,H5,H5*(13-MONTH($B5))/$D5),0))+IF($D5=0,0,IF(YEAR($B5)=AM$4,IF(YEAR($C5)=AN$4,H5*($D5-(13-MONTH($B5)))/$D5,IF(YEAR($C5)=AM$4,0,H5*12/$D5))))+IF($D5=0,0,IF(YEAR($B5)=AL$4,IF(YEAR($C5)&lt;=AM$4,0,IF(YEAR($C5)=AN$4,H5*($D5-12-(13-MONTH($B5)))/$D5,H5*12/$D5))))),".")</f>
        <v>.</v>
      </c>
      <c r="AO5" s="52" t="str">
        <f t="shared" ref="AO5:AO36" si="11">IF(E5&lt;&gt;"",(IF($D5=0,0,IF(YEAR($B5)=AO$4,IF(YEAR($C5)=AO$4,H5,H5*(13-MONTH($B5))/$D5),0))+IF($D5=0,0,IF(YEAR($B5)=AN$4,IF(YEAR($C5)=AO$4,H5*($D5-(13-MONTH($B5)))/$D5,IF(YEAR($C5)=AN$4,0,H5*12/$D5))))+IF($D5=0,0,IF(YEAR($B5)=AM$4,IF(YEAR($C5)&lt;=AN$4,0,IF(YEAR($C5)=AO$4,H5*($D5-12-(13-MONTH($B5)))/$D5,H5*12/$D5))))+IF($D5=0,0,IF(YEAR($B5)=AL$4,IF(YEAR($C5)&lt;=AN$4,0,IF(YEAR($C5)=AO$4,H5*($D5-24-(13-MONTH($B5)))/$D5,H5*12/$D5))))),".")</f>
        <v>.</v>
      </c>
      <c r="AP5" s="52" t="str">
        <f t="shared" ref="AP5:AP36" si="12">IF(E5&lt;&gt;"",(IF($D5=0,0,IF(YEAR($B5)=AP$4,IF(YEAR($C5)=AP$4,H5,H5*(13-MONTH($B5))/$D5),0))+IF($D5=0,0,IF(YEAR($B5)=AO$4,IF(YEAR($C5)=AP$4,H5*($D5-(13-MONTH($B5)))/$D5,IF(YEAR($C5)=AO$4,0,H5*12/$D5))))+IF($D5=0,0,IF(YEAR($B5)=AN$4,IF(YEAR($C5)&lt;=AO$4,0,IF(YEAR($C5)=AP$4,H5*($D5-12-(13-MONTH($B5)))/$D5,H5*12/$D5))))+IF($D5=0,0,IF(YEAR($B5)=AM$4,IF(YEAR($C5)&lt;=AO$4,0,IF(YEAR($C5)=AP$4,H5*($D5-24-(13-MONTH($B5)))/$D5,H5*12/$D5))))+IF($D5=0,0,IF(YEAR($B5)=AL$4,IF(YEAR($C5)&lt;=AO$4,0,IF(YEAR($C5)=AP$4,H5*($D5-36-(13-MONTH($B5)))/$D5,H5*12/$D5))))),".")</f>
        <v>.</v>
      </c>
      <c r="AQ5" s="44" t="str">
        <f t="shared" ref="AQ5:AQ36" si="13">IF(SUM(AL5:AP5)=0,"",IF(H5=SUM(AL5:AP5),"","x"))</f>
        <v/>
      </c>
      <c r="AR5" s="52" t="str">
        <f t="shared" ref="AR5:AR36" si="14">IF(I5&lt;&gt;"",IF($D5=0,0,IF(YEAR($B5)=AR$4,IF(YEAR($C5)=AR$4,L5,L5*(13-MONTH($B5))/$D5),0)),".")</f>
        <v>.</v>
      </c>
      <c r="AS5" s="52" t="str">
        <f t="shared" ref="AS5:AS36" si="15">IF(I5&lt;&gt;"",(IF($D5=0,0,IF(YEAR($B5)=AS$4,IF(YEAR($C5)=AS$4,L5,L5*(13-MONTH($B5))/$D5),0))+IF($D5=0,0,IF(YEAR($B5)=AR$4,IF(YEAR($C5)=AS$4,L5*($D5-(13-MONTH($B5)))/$D5,IF(YEAR($C5)=AR$4,0,L5*12/$D5))))),".")</f>
        <v>.</v>
      </c>
      <c r="AT5" s="52" t="str">
        <f t="shared" ref="AT5:AT36" si="16">IF(I5&lt;&gt;"",(IF($D5=0,0,IF(YEAR($B5)=AT$4,IF(YEAR($C5)=AT$4,L5,L5*(13-MONTH($B5))/$D5),0))+IF($D5=0,0,IF(YEAR($B5)=AS$4,IF(YEAR($C5)=AT$4,L5*($D5-(13-MONTH($B5)))/$D5,IF(YEAR($C5)=AS$4,0,L5*12/$D5))))+IF($D5=0,0,IF(YEAR($B5)=AR$4,IF(YEAR($C5)&lt;=AS$4,0,IF(YEAR($C5)=AT$4,L5*($D5-12-(13-MONTH($B5)))/$D5,L5*12/$D5))))),".")</f>
        <v>.</v>
      </c>
      <c r="AU5" s="52" t="str">
        <f t="shared" ref="AU5:AU36" si="17">IF(I5&lt;&gt;"",(IF($D5=0,0,IF(YEAR($B5)=AU$4,IF(YEAR($C5)=AU$4,L5,L5*(13-MONTH($B5))/$D5),0))+IF($D5=0,0,IF(YEAR($B5)=AT$4,IF(YEAR($C5)=AU$4,L5*($D5-(13-MONTH($B5)))/$D5,IF(YEAR($C5)=AT$4,0,L5*12/$D5))))+IF($D5=0,0,IF(YEAR($B5)=AS$4,IF(YEAR($C5)&lt;=AT$4,0,IF(YEAR($C5)=AU$4,L5*($D5-12-(13-MONTH($B5)))/$D5,L5*12/$D5))))+IF($D5=0,0,IF(YEAR($B5)=AR$4,IF(YEAR($C5)&lt;=AT$4,0,IF(YEAR($C5)=AU$4,L5*($D5-24-(13-MONTH($B5)))/$D5,L5*12/$D5))))),".")</f>
        <v>.</v>
      </c>
      <c r="AV5" s="52" t="str">
        <f t="shared" ref="AV5:AV36" si="18">IF(I5&lt;&gt;"",(IF($D5=0,0,IF(YEAR($B5)=AV$4,IF(YEAR($C5)=AV$4,L5,L5*(13-MONTH($B5))/$D5),0))+IF($D5=0,0,IF(YEAR($B5)=AU$4,IF(YEAR($C5)=AV$4,L5*($D5-(13-MONTH($B5)))/$D5,IF(YEAR($C5)=AU$4,0,L5*12/$D5))))+IF($D5=0,0,IF(YEAR($B5)=AT$4,IF(YEAR($C5)&lt;=AU$4,0,IF(YEAR($C5)=AV$4,L5*($D5-12-(13-MONTH($B5)))/$D5,L5*12/$D5))))+IF($D5=0,0,IF(YEAR($B5)=AS$4,IF(YEAR($C5)&lt;=AU$4,0,IF(YEAR($C5)=AV$4,L5*($D5-24-(13-MONTH($B5)))/$D5,L5*12/$D5))))+IF($D5=0,0,IF(YEAR($B5)=AR$4,IF(YEAR($C5)&lt;=AU$4,0,IF(YEAR($C5)=AV$4,L5*($D5-36-(13-MONTH($B5)))/$D5,L5*12/$D5))))),".")</f>
        <v>.</v>
      </c>
      <c r="AW5" s="44" t="str">
        <f t="shared" ref="AW5:AW36" si="19">IF(SUM(AR5:AV5)=0,"",IF(L5=SUM(AR5:AV5),"","x"))</f>
        <v/>
      </c>
      <c r="AX5" s="52" t="str">
        <f t="shared" ref="AX5:AX36" si="20">IF(M5&lt;&gt;"",IF($D5=0,0,IF(YEAR($B5)=AX$4,IF(YEAR($C5)=AX$4,P5,P5*(13-MONTH($B5))/$D5),0)),".")</f>
        <v>.</v>
      </c>
      <c r="AY5" s="52" t="str">
        <f t="shared" ref="AY5:AY36" si="21">IF(M5&lt;&gt;"",(IF($D5=0,0,IF(YEAR($B5)=AY$4,IF(YEAR($C5)=AY$4,P5,P5*(13-MONTH($B5))/$D5),0))+IF($D5=0,0,IF(YEAR($B5)=AX$4,IF(YEAR($C5)=AY$4,P5*($D5-(13-MONTH($B5)))/$D5,IF(YEAR($C5)=AX$4,0,P5*12/$D5))))),".")</f>
        <v>.</v>
      </c>
      <c r="AZ5" s="52" t="str">
        <f t="shared" ref="AZ5:AZ36" si="22">IF(M5&lt;&gt;"",(IF($D5=0,0,IF(YEAR($B5)=AZ$4,IF(YEAR($C5)=AZ$4,P5,P5*(13-MONTH($B5))/$D5),0))+IF($D5=0,0,IF(YEAR($B5)=AY$4,IF(YEAR($C5)=AZ$4,P5*($D5-(13-MONTH($B5)))/$D5,IF(YEAR($C5)=AY$4,0,P5*12/$D5))))+IF($D5=0,0,IF(YEAR($B5)=AX$4,IF(YEAR($C5)&lt;=AY$4,0,IF(YEAR($C5)=AZ$4,P5*($D5-12-(13-MONTH($B5)))/$D5,P5*12/$D5))))),".")</f>
        <v>.</v>
      </c>
      <c r="BA5" s="52" t="str">
        <f t="shared" ref="BA5:BA36" si="23">IF(M5&lt;&gt;"",(IF($D5=0,0,IF(YEAR($B5)=BA$4,IF(YEAR($C5)=BA$4,P5,P5*(13-MONTH($B5))/$D5),0))+IF($D5=0,0,IF(YEAR($B5)=AZ$4,IF(YEAR($C5)=BA$4,P5*($D5-(13-MONTH($B5)))/$D5,IF(YEAR($C5)=AZ$4,0,P5*12/$D5))))+IF($D5=0,0,IF(YEAR($B5)=AY$4,IF(YEAR($C5)&lt;=AZ$4,0,IF(YEAR($C5)=BA$4,P5*($D5-12-(13-MONTH($B5)))/$D5,P5*12/$D5))))+IF($D5=0,0,IF(YEAR($B5)=AX$4,IF(YEAR($C5)&lt;=AZ$4,0,IF(YEAR($C5)=BA$4,P5*($D5-24-(13-MONTH($B5)))/$D5,P5*12/$D5))))),".")</f>
        <v>.</v>
      </c>
      <c r="BB5" s="52" t="str">
        <f t="shared" ref="BB5:BB36" si="24">IF(M5&lt;&gt;"",(IF($D5=0,0,IF(YEAR($B5)=BB$4,IF(YEAR($C5)=BB$4,P5,P5*(13-MONTH($B5))/$D5),0))+IF($D5=0,0,IF(YEAR($B5)=BA$4,IF(YEAR($C5)=BB$4,P5*($D5-(13-MONTH($B5)))/$D5,IF(YEAR($C5)=BA$4,0,P5*12/$D5))))+IF($D5=0,0,IF(YEAR($B5)=AZ$4,IF(YEAR($C5)&lt;=BA$4,0,IF(YEAR($C5)=BB$4,P5*($D5-12-(13-MONTH($B5)))/$D5,P5*12/$D5))))+IF($D5=0,0,IF(YEAR($B5)=AY$4,IF(YEAR($C5)&lt;=BA$4,0,IF(YEAR($C5)=BB$4,P5*($D5-24-(13-MONTH($B5)))/$D5,P5*12/$D5))))+IF($D5=0,0,IF(YEAR($B5)=AX$4,IF(YEAR($C5)&lt;=BA$4,0,IF(YEAR($C5)=BB$4,P5*($D5-36-(13-MONTH($B5)))/$D5,P5*12/$D5))))),".")</f>
        <v>.</v>
      </c>
      <c r="BC5" s="44" t="str">
        <f t="shared" ref="BC5:BC36" si="25">IF(SUM(AX5:BB5)=0,"",IF(P5=SUM(AX5:BB5),"","x"))</f>
        <v/>
      </c>
      <c r="BD5" s="52" t="str">
        <f t="shared" ref="BD5:BD36" si="26">IF(Q5&lt;&gt;"",IF($D5=0,0,IF(YEAR($B5)=BD$4,IF(YEAR($C5)=BD$4,T5,T5*(13-MONTH($B5))/$D5),0)),".")</f>
        <v>.</v>
      </c>
      <c r="BE5" s="52" t="str">
        <f t="shared" ref="BE5:BE36" si="27">IF(Q5&lt;&gt;"",(IF($D5=0,0,IF(YEAR($B5)=BE$4,IF(YEAR($C5)=BE$4,T5,T5*(13-MONTH($B5))/$D5),0))+IF($D5=0,0,IF(YEAR($B5)=BD$4,IF(YEAR($C5)=BE$4,T5*($D5-(13-MONTH($B5)))/$D5,IF(YEAR($C5)=BD$4,0,T5*12/$D5))))),".")</f>
        <v>.</v>
      </c>
      <c r="BF5" s="52" t="str">
        <f t="shared" ref="BF5:BF36" si="28">IF(Q5&lt;&gt;"",(IF($D5=0,0,IF(YEAR($B5)=BF$4,IF(YEAR($C5)=BF$4,T5,T5*(13-MONTH($B5))/$D5),0))+IF($D5=0,0,IF(YEAR($B5)=BE$4,IF(YEAR($C5)=BF$4,T5*($D5-(13-MONTH($B5)))/$D5,IF(YEAR($C5)=BE$4,0,T5*12/$D5))))+IF($D5=0,0,IF(YEAR($B5)=BD$4,IF(YEAR($C5)&lt;=BE$4,0,IF(YEAR($C5)=BF$4,T5*($D5-12-(13-MONTH($B5)))/$D5,T5*12/$D5))))),".")</f>
        <v>.</v>
      </c>
      <c r="BG5" s="52" t="str">
        <f t="shared" ref="BG5:BG36" si="29">IF(Q5&lt;&gt;"",(IF($D5=0,0,IF(YEAR($B5)=BG$4,IF(YEAR($C5)=BG$4,T5,T5*(13-MONTH($B5))/$D5),0))+IF($D5=0,0,IF(YEAR($B5)=BF$4,IF(YEAR($C5)=BG$4,T5*($D5-(13-MONTH($B5)))/$D5,IF(YEAR($C5)=BF$4,0,T5*12/$D5))))+IF($D5=0,0,IF(YEAR($B5)=BE$4,IF(YEAR($C5)&lt;=BF$4,0,IF(YEAR($C5)=BG$4,T5*($D5-12-(13-MONTH($B5)))/$D5,T5*12/$D5))))+IF($D5=0,0,IF(YEAR($B5)=BD$4,IF(YEAR($C5)&lt;=BF$4,0,IF(YEAR($C5)=BG$4,T5*($D5-24-(13-MONTH($B5)))/$D5,T5*12/$D5))))),".")</f>
        <v>.</v>
      </c>
      <c r="BH5" s="52" t="str">
        <f t="shared" ref="BH5:BH36" si="30">IF(Q5&lt;&gt;"",(IF($D5=0,0,IF(YEAR($B5)=BH$4,IF(YEAR($C5)=BH$4,T5,T5*(13-MONTH($B5))/$D5),0))+IF($D5=0,0,IF(YEAR($B5)=BG$4,IF(YEAR($C5)=BH$4,T5*($D5-(13-MONTH($B5)))/$D5,IF(YEAR($C5)=BG$4,0,T5*12/$D5))))+IF($D5=0,0,IF(YEAR($B5)=BF$4,IF(YEAR($C5)&lt;=BG$4,0,IF(YEAR($C5)=BH$4,T5*($D5-12-(13-MONTH($B5)))/$D5,T5*12/$D5))))+IF($D5=0,0,IF(YEAR($B5)=BE$4,IF(YEAR($C5)&lt;=BG$4,0,IF(YEAR($C5)=BH$4,T5*($D5-24-(13-MONTH($B5)))/$D5,T5*12/$D5))))+IF($D5=0,0,IF(YEAR($B5)=BD$4,IF(YEAR($C5)&lt;=BG$4,0,IF(YEAR($C5)=BH$4,T5*($D5-36-(13-MONTH($B5)))/$D5,T5*12/$D5))))),".")</f>
        <v>.</v>
      </c>
      <c r="BI5" s="44" t="str">
        <f t="shared" ref="BI5:BI36" si="31">IF(SUM(BD5:BH5)=0,"",IF(T5=SUM(BD5:BH5),"","x"))</f>
        <v/>
      </c>
      <c r="BJ5" s="52" t="str">
        <f t="shared" ref="BJ5:BJ36" si="32">IF(U5&lt;&gt;"",IF($D5=0,0,IF(YEAR($B5)=BJ$4,IF(YEAR($C5)=BJ$4,X5,X5*(13-MONTH($B5))/$D5),0)),".")</f>
        <v>.</v>
      </c>
      <c r="BK5" s="52" t="str">
        <f t="shared" ref="BK5:BK36" si="33">IF(U5&lt;&gt;"",(IF($D5=0,0,IF(YEAR($B5)=BK$4,IF(YEAR($C5)=BK$4,X5,X5*(13-MONTH($B5))/$D5),0))+IF($D5=0,0,IF(YEAR($B5)=BJ$4,IF(YEAR($C5)=BK$4,X5*($D5-(13-MONTH($B5)))/$D5,IF(YEAR($C5)=BJ$4,0,X5*12/$D5))))),".")</f>
        <v>.</v>
      </c>
      <c r="BL5" s="52" t="str">
        <f t="shared" ref="BL5:BL36" si="34">IF(U5&lt;&gt;"",(IF($D5=0,0,IF(YEAR($B5)=BL$4,IF(YEAR($C5)=BL$4,X5,X5*(13-MONTH($B5))/$D5),0))+IF($D5=0,0,IF(YEAR($B5)=BK$4,IF(YEAR($C5)=BL$4,X5*($D5-(13-MONTH($B5)))/$D5,IF(YEAR($C5)=BK$4,0,X5*12/$D5))))+IF($D5=0,0,IF(YEAR($B5)=BJ$4,IF(YEAR($C5)&lt;=BK$4,0,IF(YEAR($C5)=BL$4,X5*($D5-12-(13-MONTH($B5)))/$D5,X5*12/$D5))))),".")</f>
        <v>.</v>
      </c>
      <c r="BM5" s="52" t="str">
        <f t="shared" ref="BM5:BM36" si="35">IF(U5&lt;&gt;"",(IF($D5=0,0,IF(YEAR($B5)=BM$4,IF(YEAR($C5)=BM$4,X5,X5*(13-MONTH($B5))/$D5),0))+IF($D5=0,0,IF(YEAR($B5)=BL$4,IF(YEAR($C5)=BM$4,X5*($D5-(13-MONTH($B5)))/$D5,IF(YEAR($C5)=BL$4,0,X5*12/$D5))))+IF($D5=0,0,IF(YEAR($B5)=BK$4,IF(YEAR($C5)&lt;=BL$4,0,IF(YEAR($C5)=BM$4,X5*($D5-12-(13-MONTH($B5)))/$D5,X5*12/$D5))))+IF($D5=0,0,IF(YEAR($B5)=BJ$4,IF(YEAR($C5)&lt;=BL$4,0,IF(YEAR($C5)=BM$4,X5*($D5-24-(13-MONTH($B5)))/$D5,X5*12/$D5))))),".")</f>
        <v>.</v>
      </c>
      <c r="BN5" s="52" t="str">
        <f t="shared" ref="BN5:BN36" si="36">IF(U5&lt;&gt;"",(IF($D5=0,0,IF(YEAR($B5)=BN$4,IF(YEAR($C5)=BN$4,X5,X5*(13-MONTH($B5))/$D5),0))+IF($D5=0,0,IF(YEAR($B5)=BM$4,IF(YEAR($C5)=BN$4,X5*($D5-(13-MONTH($B5)))/$D5,IF(YEAR($C5)=BM$4,0,X5*12/$D5))))+IF($D5=0,0,IF(YEAR($B5)=BL$4,IF(YEAR($C5)&lt;=BM$4,0,IF(YEAR($C5)=BN$4,X5*($D5-12-(13-MONTH($B5)))/$D5,X5*12/$D5))))+IF($D5=0,0,IF(YEAR($B5)=BK$4,IF(YEAR($C5)&lt;=BM$4,0,IF(YEAR($C5)=BN$4,X5*($D5-24-(13-MONTH($B5)))/$D5,X5*12/$D5))))+IF($D5=0,0,IF(YEAR($B5)=BJ$4,IF(YEAR($C5)&lt;=BM$4,0,IF(YEAR($C5)=BN$4,X5*($D5-36-(13-MONTH($B5)))/$D5,X5*12/$D5))))),".")</f>
        <v>.</v>
      </c>
      <c r="BO5" s="44" t="str">
        <f t="shared" ref="BO5:BO36" si="37">IF(SUM(BJ5:BN5)=0,"",IF(X5=SUM(BJ5:BN5),"","x"))</f>
        <v/>
      </c>
      <c r="BP5" s="52" t="str">
        <f t="shared" ref="BP5:BP36" si="38">IF(Y5&lt;&gt;"",IF($D5=0,0,IF(YEAR($B5)=BP$4,IF(YEAR($C5)=BP$4,AB5,AB5*(13-MONTH($B5))/$D5),0)),".")</f>
        <v>.</v>
      </c>
      <c r="BQ5" s="52" t="str">
        <f t="shared" ref="BQ5:BQ36" si="39">IF(Y5&lt;&gt;"",(IF($D5=0,0,IF(YEAR($B5)=BQ$4,IF(YEAR($C5)=BQ$4,AB5,AB5*(13-MONTH($B5))/$D5),0))+IF($D5=0,0,IF(YEAR($B5)=BP$4,IF(YEAR($C5)=BQ$4,AB5*($D5-(13-MONTH($B5)))/$D5,IF(YEAR($C5)=BP$4,0,AB5*12/$D5))))),".")</f>
        <v>.</v>
      </c>
      <c r="BR5" s="52" t="str">
        <f t="shared" ref="BR5:BR36" si="40">IF(Y5&lt;&gt;"",(IF($D5=0,0,IF(YEAR($B5)=BR$4,IF(YEAR($C5)=BR$4,AB5,AB5*(13-MONTH($B5))/$D5),0))+IF($D5=0,0,IF(YEAR($B5)=BQ$4,IF(YEAR($C5)=BR$4,AB5*($D5-(13-MONTH($B5)))/$D5,IF(YEAR($C5)=BQ$4,0,AB5*12/$D5))))+IF($D5=0,0,IF(YEAR($B5)=BP$4,IF(YEAR($C5)&lt;=BQ$4,0,IF(YEAR($C5)=BR$4,AB5*($D5-12-(13-MONTH($B5)))/$D5,AB5*12/$D5))))),".")</f>
        <v>.</v>
      </c>
      <c r="BS5" s="52" t="str">
        <f t="shared" ref="BS5:BS36" si="41">IF(Y5&lt;&gt;"",(IF($D5=0,0,IF(YEAR($B5)=BS$4,IF(YEAR($C5)=BS$4,AB5,AB5*(13-MONTH($B5))/$D5),0))+IF($D5=0,0,IF(YEAR($B5)=BR$4,IF(YEAR($C5)=BS$4,AB5*($D5-(13-MONTH($B5)))/$D5,IF(YEAR($C5)=BR$4,0,AB5*12/$D5))))+IF($D5=0,0,IF(YEAR($B5)=BQ$4,IF(YEAR($C5)&lt;=BR$4,0,IF(YEAR($C5)=BS$4,AB5*($D5-12-(13-MONTH($B5)))/$D5,AB5*12/$D5))))+IF($D5=0,0,IF(YEAR($B5)=BP$4,IF(YEAR($C5)&lt;=BR$4,0,IF(YEAR($C5)=BS$4,AB5*($D5-24-(13-MONTH($B5)))/$D5,AB5*12/$D5))))),".")</f>
        <v>.</v>
      </c>
      <c r="BT5" s="52" t="str">
        <f t="shared" ref="BT5:BT36" si="42">IF(Y5&lt;&gt;"",(IF($D5=0,0,IF(YEAR($B5)=BT$4,IF(YEAR($C5)=BT$4,AB5,AB5*(13-MONTH($B5))/$D5),0))+IF($D5=0,0,IF(YEAR($B5)=BS$4,IF(YEAR($C5)=BT$4,AB5*($D5-(13-MONTH($B5)))/$D5,IF(YEAR($C5)=BS$4,0,AB5*12/$D5))))+IF($D5=0,0,IF(YEAR($B5)=BR$4,IF(YEAR($C5)&lt;=BS$4,0,IF(YEAR($C5)=BT$4,AB5*($D5-12-(13-MONTH($B5)))/$D5,AB5*12/$D5))))+IF($D5=0,0,IF(YEAR($B5)=BQ$4,IF(YEAR($C5)&lt;=BS$4,0,IF(YEAR($C5)=BT$4,AB5*($D5-24-(13-MONTH($B5)))/$D5,AB5*12/$D5))))+IF($D5=0,0,IF(YEAR($B5)=BP$4,IF(YEAR($C5)&lt;=BS$4,0,IF(YEAR($C5)=BT$4,AB5*($D5-36-(13-MONTH($B5)))/$D5,AB5*12/$D5))))),".")</f>
        <v>.</v>
      </c>
      <c r="BU5" s="44" t="str">
        <f t="shared" ref="BU5:BU36" si="43">IF(SUM(BP5:BT5)=0,"",IF(AB5=SUM(BP5:BT5),"","x"))</f>
        <v/>
      </c>
      <c r="BV5" s="52" t="str">
        <f t="shared" ref="BV5:BV36" si="44">IF(AC5&lt;&gt;"",IF($D5=0,0,IF(YEAR($B5)=BV$4,IF(YEAR($C5)=BV$4,AF5,AF5*(13-MONTH($B5))/$D5),0)),".")</f>
        <v>.</v>
      </c>
      <c r="BW5" s="52" t="str">
        <f t="shared" ref="BW5:BW36" si="45">IF(AC5&lt;&gt;"",(IF($D5=0,0,IF(YEAR($B5)=BW$4,IF(YEAR($C5)=BW$4,AF5,AF5*(13-MONTH($B5))/$D5),0))+IF($D5=0,0,IF(YEAR($B5)=BV$4,IF(YEAR($C5)=BW$4,AF5*($D5-(13-MONTH($B5)))/$D5,IF(YEAR($C5)=BV$4,0,AF5*12/$D5))))),".")</f>
        <v>.</v>
      </c>
      <c r="BX5" s="52" t="str">
        <f t="shared" ref="BX5:BX36" si="46">IF(AC5&lt;&gt;"",(IF($D5=0,0,IF(YEAR($B5)=BX$4,IF(YEAR($C5)=BX$4,AF5,AF5*(13-MONTH($B5))/$D5),0))+IF($D5=0,0,IF(YEAR($B5)=BW$4,IF(YEAR($C5)=BX$4,AF5*($D5-(13-MONTH($B5)))/$D5,IF(YEAR($C5)=BW$4,0,AF5*12/$D5))))+IF($D5=0,0,IF(YEAR($B5)=BV$4,IF(YEAR($C5)&lt;=BW$4,0,IF(YEAR($C5)=BX$4,AF5*($D5-12-(13-MONTH($B5)))/$D5,AF5*12/$D5))))),".")</f>
        <v>.</v>
      </c>
      <c r="BY5" s="52" t="str">
        <f t="shared" ref="BY5:BY36" si="47">IF(AC5&lt;&gt;"",(IF($D5=0,0,IF(YEAR($B5)=BY$4,IF(YEAR($C5)=BY$4,AF5,AF5*(13-MONTH($B5))/$D5),0))+IF($D5=0,0,IF(YEAR($B5)=BX$4,IF(YEAR($C5)=BY$4,AF5*($D5-(13-MONTH($B5)))/$D5,IF(YEAR($C5)=BX$4,0,AF5*12/$D5))))+IF($D5=0,0,IF(YEAR($B5)=BW$4,IF(YEAR($C5)&lt;=BX$4,0,IF(YEAR($C5)=BY$4,AF5*($D5-12-(13-MONTH($B5)))/$D5,AF5*12/$D5))))+IF($D5=0,0,IF(YEAR($B5)=BV$4,IF(YEAR($C5)&lt;=BX$4,0,IF(YEAR($C5)=BY$4,AF5*($D5-24-(13-MONTH($B5)))/$D5,AF5*12/$D5))))),".")</f>
        <v>.</v>
      </c>
      <c r="BZ5" s="52" t="str">
        <f t="shared" ref="BZ5:BZ36" si="48">IF(AC5&lt;&gt;"",(IF($D5=0,0,IF(YEAR($B5)=BZ$4,IF(YEAR($C5)=BZ$4,AF5,AF5*(13-MONTH($B5))/$D5),0))+IF($D5=0,0,IF(YEAR($B5)=BY$4,IF(YEAR($C5)=BZ$4,AF5*($D5-(13-MONTH($B5)))/$D5,IF(YEAR($C5)=BY$4,0,AF5*12/$D5))))+IF($D5=0,0,IF(YEAR($B5)=BX$4,IF(YEAR($C5)&lt;=BY$4,0,IF(YEAR($C5)=BZ$4,AF5*($D5-12-(13-MONTH($B5)))/$D5,AF5*12/$D5))))+IF($D5=0,0,IF(YEAR($B5)=BW$4,IF(YEAR($C5)&lt;=BY$4,0,IF(YEAR($C5)=BZ$4,AF5*($D5-24-(13-MONTH($B5)))/$D5,AF5*12/$D5))))+IF($D5=0,0,IF(YEAR($B5)=BV$4,IF(YEAR($C5)&lt;=BY$4,0,IF(YEAR($C5)=BZ$4,AF5*($D5-36-(13-MONTH($B5)))/$D5,AF5*12/$D5))))),".")</f>
        <v>.</v>
      </c>
      <c r="CA5" s="44" t="str">
        <f t="shared" ref="CA5:CA36" si="49">IF(SUM(BV5:BZ5)=0,"",IF(AF5=SUM(BV5:BZ5),"","x"))</f>
        <v/>
      </c>
      <c r="CB5" s="52" t="str">
        <f t="shared" ref="CB5:CB36" si="50">IF(AI5&lt;&gt;"",IF($D5=0,0,IF(YEAR($B5)=CB$4,IF(YEAR($C5)=CB$4,AJ5,AJ5*(13-MONTH($B5))/$D5),0)),".")</f>
        <v>.</v>
      </c>
      <c r="CC5" s="52" t="str">
        <f t="shared" ref="CC5:CC36" si="51">IF(AI5&lt;&gt;"",(IF($D5=0,0,IF(YEAR($B5)=CC$4,IF(YEAR($C5)=CC$4,AJ5,AJ5*(13-MONTH($B5))/$D5),0))+IF($D5=0,0,IF(YEAR($B5)=CB$4,IF(YEAR($C5)=CC$4,AJ5*($D5-(13-MONTH($B5)))/$D5,IF(YEAR($C5)=CB$4,0,AJ5*12/$D5))))),".")</f>
        <v>.</v>
      </c>
      <c r="CD5" s="52" t="str">
        <f t="shared" ref="CD5:CD36" si="52">IF(AI5&lt;&gt;"",(IF($D5=0,0,IF(YEAR($B5)=CD$4,IF(YEAR($C5)=CD$4,AJ5,AJ5*(13-MONTH($B5))/$D5),0))+IF($D5=0,0,IF(YEAR($B5)=CC$4,IF(YEAR($C5)=CD$4,AJ5*($D5-(13-MONTH($B5)))/$D5,IF(YEAR($C5)=CC$4,0,AJ5*12/$D5))))+IF($D5=0,0,IF(YEAR($B5)=CB$4,IF(YEAR($C5)&lt;=CC$4,0,IF(YEAR($C5)=CD$4,AJ5*($D5-12-(13-MONTH($B5)))/$D5,AJ5*12/$D5))))),".")</f>
        <v>.</v>
      </c>
      <c r="CE5" s="52" t="str">
        <f t="shared" ref="CE5:CE36" si="53">IF(AI5&lt;&gt;"",(IF($D5=0,0,IF(YEAR($B5)=CE$4,IF(YEAR($C5)=CE$4,AJ5,AJ5*(13-MONTH($B5))/$D5),0))+IF($D5=0,0,IF(YEAR($B5)=CD$4,IF(YEAR($C5)=CE$4,AJ5*($D5-(13-MONTH($B5)))/$D5,IF(YEAR($C5)=CD$4,0,AJ5*12/$D5))))+IF($D5=0,0,IF(YEAR($B5)=CC$4,IF(YEAR($C5)&lt;=CD$4,0,IF(YEAR($C5)=CE$4,AJ5*($D5-12-(13-MONTH($B5)))/$D5,AJ5*12/$D5))))+IF($D5=0,0,IF(YEAR($B5)=CB$4,IF(YEAR($C5)&lt;=CD$4,0,IF(YEAR($C5)=CE$4,AJ5*($D5-24-(13-MONTH($B5)))/$D5,AJ5*12/$D5))))),".")</f>
        <v>.</v>
      </c>
      <c r="CF5" s="52" t="str">
        <f t="shared" ref="CF5:CF36" si="54">IF(AI5&lt;&gt;"",(IF($D5=0,0,IF(YEAR($B5)=CF$4,IF(YEAR($C5)=CF$4,AJ5,AJ5*(13-MONTH($B5))/$D5),0))+IF($D5=0,0,IF(YEAR($B5)=CE$4,IF(YEAR($C5)=CF$4,AJ5*($D5-(13-MONTH($B5)))/$D5,IF(YEAR($C5)=CE$4,0,AJ5*12/$D5))))+IF($D5=0,0,IF(YEAR($B5)=CD$4,IF(YEAR($C5)&lt;=CE$4,0,IF(YEAR($C5)=CF$4,AJ5*($D5-12-(13-MONTH($B5)))/$D5,AJ5*12/$D5))))+IF($D5=0,0,IF(YEAR($B5)=CC$4,IF(YEAR($C5)&lt;=CE$4,0,IF(YEAR($C5)=CF$4,AJ5*($D5-24-(13-MONTH($B5)))/$D5,AJ5*12/$D5))))+IF($D5=0,0,IF(YEAR($B5)=CB$4,IF(YEAR($C5)&lt;=CE$4,0,IF(YEAR($C5)=CF$4,AJ5*($D5-36-(13-MONTH($B5)))/$D5,AJ5*12/$D5))))),".")</f>
        <v>.</v>
      </c>
      <c r="CG5" s="44" t="str">
        <f t="shared" ref="CG5:CG36" si="55">IF(SUM(CB5:CF5)=0,"",IF(AJ5=SUM(CB5:CF5),"","x"))</f>
        <v/>
      </c>
      <c r="CH5" s="114"/>
    </row>
    <row r="6" spans="1:86" s="10" customFormat="1" x14ac:dyDescent="0.25">
      <c r="A6" s="283" t="str">
        <f>IF('Work Packages'!A6="","",'Work Packages'!A6)</f>
        <v/>
      </c>
      <c r="B6" s="284" t="str">
        <f>IF('Work Packages'!B6="","",'Work Packages'!B6)</f>
        <v/>
      </c>
      <c r="C6" s="284" t="str">
        <f>IF('Work Packages'!C6="","",'Work Packages'!C6)</f>
        <v/>
      </c>
      <c r="D6" s="285" t="str">
        <f>IF('Work Packages'!D6="","",'Work Packages'!D6)</f>
        <v/>
      </c>
      <c r="E6" s="4"/>
      <c r="F6" s="5">
        <v>0</v>
      </c>
      <c r="G6" s="60" t="str">
        <f>IF(E6="","",VLOOKUP(E6,'Personnel Base Data'!$A$5:$B$10,2,FALSE))</f>
        <v/>
      </c>
      <c r="H6" s="38" t="str">
        <f>IF(E6="","",VLOOKUP(E6,'Personnel Base Data'!$A$5:$C$10,3,FALSE)*F6*$D6/12)</f>
        <v/>
      </c>
      <c r="I6" s="4"/>
      <c r="J6" s="5">
        <v>0</v>
      </c>
      <c r="K6" s="58" t="str">
        <f>IF(I6="","",VLOOKUP(I6,'Personnel Base Data'!$E$5:$F$10,2,FALSE))</f>
        <v/>
      </c>
      <c r="L6" s="6" t="str">
        <f>IF(I6="","",VLOOKUP(I6,'Personnel Base Data'!$E$5:$G$10,3,FALSE)*J6*$D6/12)</f>
        <v/>
      </c>
      <c r="M6" s="4"/>
      <c r="N6" s="5">
        <v>0</v>
      </c>
      <c r="O6" s="55" t="str">
        <f>IF(M6="","",VLOOKUP(M6,'Personnel Base Data'!$I$5:$J$10,2,FALSE))</f>
        <v/>
      </c>
      <c r="P6" s="65" t="str">
        <f>IF(M6="","",VLOOKUP(M6,'Personnel Base Data'!$I$5:$K$10,3,FALSE)*N6*$D6/12)</f>
        <v/>
      </c>
      <c r="Q6" s="4"/>
      <c r="R6" s="5">
        <v>0</v>
      </c>
      <c r="S6" s="64" t="str">
        <f>IF(Q6="","",VLOOKUP(Q6,'Personnel Base Data'!$M$5:$N$10,2,FALSE))</f>
        <v/>
      </c>
      <c r="T6" s="7" t="str">
        <f>IF(Q6="","",VLOOKUP(Q6,'Personnel Base Data'!$M$5:$O$10,3,FALSE)*R6*$D6/12)</f>
        <v/>
      </c>
      <c r="U6" s="4"/>
      <c r="V6" s="5">
        <v>0</v>
      </c>
      <c r="W6" s="62" t="str">
        <f>IF(U6="","",VLOOKUP(U6,'Personnel Base Data'!$Q$5:$R$10,2,FALSE))</f>
        <v/>
      </c>
      <c r="X6" s="8" t="str">
        <f>IF(U6="","",VLOOKUP(U6,'Personnel Base Data'!$Q$5:$S$10,3,FALSE)*V6*$D6/12)</f>
        <v/>
      </c>
      <c r="Y6" s="4"/>
      <c r="Z6" s="5">
        <v>0</v>
      </c>
      <c r="AA6" s="128" t="str">
        <f>IF(Y6="","",VLOOKUP(Y6,'Personnel Base Data'!$U$5:$V$10,2,FALSE))</f>
        <v/>
      </c>
      <c r="AB6" s="129" t="str">
        <f>IF(Y6="","",VLOOKUP(Y6,'Personnel Base Data'!$U$5:$W$10,3,FALSE)*Z6*$D6/12)</f>
        <v/>
      </c>
      <c r="AC6" s="4"/>
      <c r="AD6" s="5">
        <v>0</v>
      </c>
      <c r="AE6" s="131" t="str">
        <f>IF(AC6="","",VLOOKUP(AC6,'Personnel Base Data'!$Y$5:$Z$10,2,FALSE))</f>
        <v/>
      </c>
      <c r="AF6" s="132" t="str">
        <f>IF(AC6="","",VLOOKUP(AC6,'Personnel Base Data'!$Y$5:$AA$10,3,FALSE)*AD6*$D6/12)</f>
        <v/>
      </c>
      <c r="AG6" s="4"/>
      <c r="AH6" s="5">
        <v>0</v>
      </c>
      <c r="AI6" s="141" t="str">
        <f>IF(AG6="","",VLOOKUP(AG6,'Personnel Base Data'!$AC$5:$AD$10,2,FALSE))</f>
        <v/>
      </c>
      <c r="AJ6" s="142" t="str">
        <f>IF(AG6="","",VLOOKUP(AG6,'Personnel Base Data'!$AC$5:$AE$10,3,FALSE)*AH6*$D6/12)</f>
        <v/>
      </c>
      <c r="AK6" s="44"/>
      <c r="AL6" s="52" t="str">
        <f t="shared" si="8"/>
        <v>.</v>
      </c>
      <c r="AM6" s="52" t="str">
        <f t="shared" si="9"/>
        <v>.</v>
      </c>
      <c r="AN6" s="52" t="str">
        <f t="shared" si="10"/>
        <v>.</v>
      </c>
      <c r="AO6" s="52" t="str">
        <f t="shared" si="11"/>
        <v>.</v>
      </c>
      <c r="AP6" s="52" t="str">
        <f t="shared" si="12"/>
        <v>.</v>
      </c>
      <c r="AQ6" s="44" t="str">
        <f t="shared" si="13"/>
        <v/>
      </c>
      <c r="AR6" s="52" t="str">
        <f t="shared" si="14"/>
        <v>.</v>
      </c>
      <c r="AS6" s="52" t="str">
        <f t="shared" si="15"/>
        <v>.</v>
      </c>
      <c r="AT6" s="52" t="str">
        <f t="shared" si="16"/>
        <v>.</v>
      </c>
      <c r="AU6" s="52" t="str">
        <f t="shared" si="17"/>
        <v>.</v>
      </c>
      <c r="AV6" s="52" t="str">
        <f t="shared" si="18"/>
        <v>.</v>
      </c>
      <c r="AW6" s="44" t="str">
        <f t="shared" si="19"/>
        <v/>
      </c>
      <c r="AX6" s="52" t="str">
        <f t="shared" si="20"/>
        <v>.</v>
      </c>
      <c r="AY6" s="52" t="str">
        <f t="shared" si="21"/>
        <v>.</v>
      </c>
      <c r="AZ6" s="52" t="str">
        <f t="shared" si="22"/>
        <v>.</v>
      </c>
      <c r="BA6" s="52" t="str">
        <f t="shared" si="23"/>
        <v>.</v>
      </c>
      <c r="BB6" s="52" t="str">
        <f t="shared" si="24"/>
        <v>.</v>
      </c>
      <c r="BC6" s="44" t="str">
        <f t="shared" si="25"/>
        <v/>
      </c>
      <c r="BD6" s="52" t="str">
        <f t="shared" si="26"/>
        <v>.</v>
      </c>
      <c r="BE6" s="52" t="str">
        <f t="shared" si="27"/>
        <v>.</v>
      </c>
      <c r="BF6" s="52" t="str">
        <f t="shared" si="28"/>
        <v>.</v>
      </c>
      <c r="BG6" s="52" t="str">
        <f t="shared" si="29"/>
        <v>.</v>
      </c>
      <c r="BH6" s="52" t="str">
        <f t="shared" si="30"/>
        <v>.</v>
      </c>
      <c r="BI6" s="44" t="str">
        <f t="shared" si="31"/>
        <v/>
      </c>
      <c r="BJ6" s="52" t="str">
        <f t="shared" si="32"/>
        <v>.</v>
      </c>
      <c r="BK6" s="52" t="str">
        <f t="shared" si="33"/>
        <v>.</v>
      </c>
      <c r="BL6" s="52" t="str">
        <f t="shared" si="34"/>
        <v>.</v>
      </c>
      <c r="BM6" s="52" t="str">
        <f t="shared" si="35"/>
        <v>.</v>
      </c>
      <c r="BN6" s="52" t="str">
        <f t="shared" si="36"/>
        <v>.</v>
      </c>
      <c r="BO6" s="44" t="str">
        <f t="shared" si="37"/>
        <v/>
      </c>
      <c r="BP6" s="52" t="str">
        <f t="shared" si="38"/>
        <v>.</v>
      </c>
      <c r="BQ6" s="52" t="str">
        <f t="shared" si="39"/>
        <v>.</v>
      </c>
      <c r="BR6" s="52" t="str">
        <f t="shared" si="40"/>
        <v>.</v>
      </c>
      <c r="BS6" s="52" t="str">
        <f t="shared" si="41"/>
        <v>.</v>
      </c>
      <c r="BT6" s="52" t="str">
        <f t="shared" si="42"/>
        <v>.</v>
      </c>
      <c r="BU6" s="44" t="str">
        <f t="shared" si="43"/>
        <v/>
      </c>
      <c r="BV6" s="52" t="str">
        <f t="shared" si="44"/>
        <v>.</v>
      </c>
      <c r="BW6" s="52" t="str">
        <f t="shared" si="45"/>
        <v>.</v>
      </c>
      <c r="BX6" s="52" t="str">
        <f t="shared" si="46"/>
        <v>.</v>
      </c>
      <c r="BY6" s="52" t="str">
        <f t="shared" si="47"/>
        <v>.</v>
      </c>
      <c r="BZ6" s="52" t="str">
        <f t="shared" si="48"/>
        <v>.</v>
      </c>
      <c r="CA6" s="44" t="str">
        <f t="shared" si="49"/>
        <v/>
      </c>
      <c r="CB6" s="52" t="str">
        <f t="shared" si="50"/>
        <v>.</v>
      </c>
      <c r="CC6" s="52" t="str">
        <f t="shared" si="51"/>
        <v>.</v>
      </c>
      <c r="CD6" s="52" t="str">
        <f t="shared" si="52"/>
        <v>.</v>
      </c>
      <c r="CE6" s="52" t="str">
        <f t="shared" si="53"/>
        <v>.</v>
      </c>
      <c r="CF6" s="52" t="str">
        <f t="shared" si="54"/>
        <v>.</v>
      </c>
      <c r="CG6" s="44" t="str">
        <f t="shared" si="55"/>
        <v/>
      </c>
      <c r="CH6" s="43"/>
    </row>
    <row r="7" spans="1:86" s="10" customFormat="1" x14ac:dyDescent="0.25">
      <c r="A7" s="283" t="str">
        <f>IF('Work Packages'!A7="","",'Work Packages'!A7)</f>
        <v/>
      </c>
      <c r="B7" s="284" t="str">
        <f>IF('Work Packages'!B7="","",'Work Packages'!B7)</f>
        <v/>
      </c>
      <c r="C7" s="284" t="str">
        <f>IF('Work Packages'!C7="","",'Work Packages'!C7)</f>
        <v/>
      </c>
      <c r="D7" s="285" t="str">
        <f>IF('Work Packages'!D7="","",'Work Packages'!D7)</f>
        <v/>
      </c>
      <c r="E7" s="4"/>
      <c r="F7" s="5">
        <v>0</v>
      </c>
      <c r="G7" s="60" t="str">
        <f>IF(E7="","",VLOOKUP(E7,'Personnel Base Data'!$A$5:$B$10,2,FALSE))</f>
        <v/>
      </c>
      <c r="H7" s="38" t="str">
        <f>IF(E7="","",VLOOKUP(E7,'Personnel Base Data'!$A$5:$C$10,3,FALSE)*F7*$D7/12)</f>
        <v/>
      </c>
      <c r="I7" s="4"/>
      <c r="J7" s="5">
        <v>0</v>
      </c>
      <c r="K7" s="58" t="str">
        <f>IF(I7="","",VLOOKUP(I7,'Personnel Base Data'!$E$5:$F$10,2,FALSE))</f>
        <v/>
      </c>
      <c r="L7" s="6" t="str">
        <f>IF(I7="","",VLOOKUP(I7,'Personnel Base Data'!$E$5:$G$10,3,FALSE)*J7*$D7/12)</f>
        <v/>
      </c>
      <c r="M7" s="4"/>
      <c r="N7" s="5">
        <v>0</v>
      </c>
      <c r="O7" s="55" t="str">
        <f>IF(M7="","",VLOOKUP(M7,'Personnel Base Data'!$I$5:$J$10,2,FALSE))</f>
        <v/>
      </c>
      <c r="P7" s="65" t="str">
        <f>IF(M7="","",VLOOKUP(M7,'Personnel Base Data'!$I$5:$K$10,3,FALSE)*N7*$D7/12)</f>
        <v/>
      </c>
      <c r="Q7" s="4"/>
      <c r="R7" s="5">
        <v>0</v>
      </c>
      <c r="S7" s="64" t="str">
        <f>IF(Q7="","",VLOOKUP(Q7,'Personnel Base Data'!$M$5:$N$10,2,FALSE))</f>
        <v/>
      </c>
      <c r="T7" s="7" t="str">
        <f>IF(Q7="","",VLOOKUP(Q7,'Personnel Base Data'!$M$5:$O$10,3,FALSE)*R7*$D7/12)</f>
        <v/>
      </c>
      <c r="U7" s="4"/>
      <c r="V7" s="5">
        <v>0</v>
      </c>
      <c r="W7" s="62" t="str">
        <f>IF(U7="","",VLOOKUP(U7,'Personnel Base Data'!$Q$5:$R$10,2,FALSE))</f>
        <v/>
      </c>
      <c r="X7" s="8" t="str">
        <f>IF(U7="","",VLOOKUP(U7,'Personnel Base Data'!$Q$5:$S$10,3,FALSE)*V7*$D7/12)</f>
        <v/>
      </c>
      <c r="Y7" s="4"/>
      <c r="Z7" s="5">
        <v>0</v>
      </c>
      <c r="AA7" s="128" t="str">
        <f>IF(Y7="","",VLOOKUP(Y7,'Personnel Base Data'!$U$5:$V$10,2,FALSE))</f>
        <v/>
      </c>
      <c r="AB7" s="129" t="str">
        <f>IF(Y7="","",VLOOKUP(Y7,'Personnel Base Data'!$U$5:$W$10,3,FALSE)*Z7*$D7/12)</f>
        <v/>
      </c>
      <c r="AC7" s="4"/>
      <c r="AD7" s="5">
        <v>0</v>
      </c>
      <c r="AE7" s="131" t="str">
        <f>IF(AC7="","",VLOOKUP(AC7,'Personnel Base Data'!$Y$5:$Z$10,2,FALSE))</f>
        <v/>
      </c>
      <c r="AF7" s="132" t="str">
        <f>IF(AC7="","",VLOOKUP(AC7,'Personnel Base Data'!$Y$5:$AA$10,3,FALSE)*AD7*$D7/12)</f>
        <v/>
      </c>
      <c r="AG7" s="4"/>
      <c r="AH7" s="5">
        <v>0</v>
      </c>
      <c r="AI7" s="141" t="str">
        <f>IF(AG7="","",VLOOKUP(AG7,'Personnel Base Data'!$AC$5:$AD$10,2,FALSE))</f>
        <v/>
      </c>
      <c r="AJ7" s="142" t="str">
        <f>IF(AG7="","",VLOOKUP(AG7,'Personnel Base Data'!$AC$5:$AE$10,3,FALSE)*AH7*$D7/12)</f>
        <v/>
      </c>
      <c r="AK7" s="44"/>
      <c r="AL7" s="52" t="str">
        <f t="shared" si="8"/>
        <v>.</v>
      </c>
      <c r="AM7" s="52" t="str">
        <f t="shared" si="9"/>
        <v>.</v>
      </c>
      <c r="AN7" s="52" t="str">
        <f t="shared" si="10"/>
        <v>.</v>
      </c>
      <c r="AO7" s="52" t="str">
        <f t="shared" si="11"/>
        <v>.</v>
      </c>
      <c r="AP7" s="52" t="str">
        <f t="shared" si="12"/>
        <v>.</v>
      </c>
      <c r="AQ7" s="44" t="str">
        <f t="shared" si="13"/>
        <v/>
      </c>
      <c r="AR7" s="52" t="str">
        <f t="shared" si="14"/>
        <v>.</v>
      </c>
      <c r="AS7" s="52" t="str">
        <f t="shared" si="15"/>
        <v>.</v>
      </c>
      <c r="AT7" s="52" t="str">
        <f t="shared" si="16"/>
        <v>.</v>
      </c>
      <c r="AU7" s="52" t="str">
        <f t="shared" si="17"/>
        <v>.</v>
      </c>
      <c r="AV7" s="52" t="str">
        <f t="shared" si="18"/>
        <v>.</v>
      </c>
      <c r="AW7" s="44" t="str">
        <f t="shared" si="19"/>
        <v/>
      </c>
      <c r="AX7" s="52" t="str">
        <f t="shared" si="20"/>
        <v>.</v>
      </c>
      <c r="AY7" s="52" t="str">
        <f t="shared" si="21"/>
        <v>.</v>
      </c>
      <c r="AZ7" s="52" t="str">
        <f t="shared" si="22"/>
        <v>.</v>
      </c>
      <c r="BA7" s="52" t="str">
        <f t="shared" si="23"/>
        <v>.</v>
      </c>
      <c r="BB7" s="52" t="str">
        <f t="shared" si="24"/>
        <v>.</v>
      </c>
      <c r="BC7" s="44" t="str">
        <f t="shared" si="25"/>
        <v/>
      </c>
      <c r="BD7" s="52" t="str">
        <f t="shared" si="26"/>
        <v>.</v>
      </c>
      <c r="BE7" s="52" t="str">
        <f t="shared" si="27"/>
        <v>.</v>
      </c>
      <c r="BF7" s="52" t="str">
        <f t="shared" si="28"/>
        <v>.</v>
      </c>
      <c r="BG7" s="52" t="str">
        <f t="shared" si="29"/>
        <v>.</v>
      </c>
      <c r="BH7" s="52" t="str">
        <f t="shared" si="30"/>
        <v>.</v>
      </c>
      <c r="BI7" s="44" t="str">
        <f t="shared" si="31"/>
        <v/>
      </c>
      <c r="BJ7" s="52" t="str">
        <f t="shared" si="32"/>
        <v>.</v>
      </c>
      <c r="BK7" s="52" t="str">
        <f t="shared" si="33"/>
        <v>.</v>
      </c>
      <c r="BL7" s="52" t="str">
        <f t="shared" si="34"/>
        <v>.</v>
      </c>
      <c r="BM7" s="52" t="str">
        <f t="shared" si="35"/>
        <v>.</v>
      </c>
      <c r="BN7" s="52" t="str">
        <f t="shared" si="36"/>
        <v>.</v>
      </c>
      <c r="BO7" s="44" t="str">
        <f t="shared" si="37"/>
        <v/>
      </c>
      <c r="BP7" s="52" t="str">
        <f t="shared" si="38"/>
        <v>.</v>
      </c>
      <c r="BQ7" s="52" t="str">
        <f t="shared" si="39"/>
        <v>.</v>
      </c>
      <c r="BR7" s="52" t="str">
        <f t="shared" si="40"/>
        <v>.</v>
      </c>
      <c r="BS7" s="52" t="str">
        <f t="shared" si="41"/>
        <v>.</v>
      </c>
      <c r="BT7" s="52" t="str">
        <f t="shared" si="42"/>
        <v>.</v>
      </c>
      <c r="BU7" s="44" t="str">
        <f t="shared" si="43"/>
        <v/>
      </c>
      <c r="BV7" s="52" t="str">
        <f t="shared" si="44"/>
        <v>.</v>
      </c>
      <c r="BW7" s="52" t="str">
        <f t="shared" si="45"/>
        <v>.</v>
      </c>
      <c r="BX7" s="52" t="str">
        <f t="shared" si="46"/>
        <v>.</v>
      </c>
      <c r="BY7" s="52" t="str">
        <f t="shared" si="47"/>
        <v>.</v>
      </c>
      <c r="BZ7" s="52" t="str">
        <f t="shared" si="48"/>
        <v>.</v>
      </c>
      <c r="CA7" s="44" t="str">
        <f t="shared" si="49"/>
        <v/>
      </c>
      <c r="CB7" s="52" t="str">
        <f t="shared" si="50"/>
        <v>.</v>
      </c>
      <c r="CC7" s="52" t="str">
        <f t="shared" si="51"/>
        <v>.</v>
      </c>
      <c r="CD7" s="52" t="str">
        <f t="shared" si="52"/>
        <v>.</v>
      </c>
      <c r="CE7" s="52" t="str">
        <f t="shared" si="53"/>
        <v>.</v>
      </c>
      <c r="CF7" s="52" t="str">
        <f t="shared" si="54"/>
        <v>.</v>
      </c>
      <c r="CG7" s="44" t="str">
        <f t="shared" si="55"/>
        <v/>
      </c>
      <c r="CH7" s="43"/>
    </row>
    <row r="8" spans="1:86" s="10" customFormat="1" ht="15" customHeight="1" x14ac:dyDescent="0.25">
      <c r="A8" s="283" t="str">
        <f>IF('Work Packages'!A8="","",'Work Packages'!A8)</f>
        <v/>
      </c>
      <c r="B8" s="284" t="str">
        <f>IF('Work Packages'!B8="","",'Work Packages'!B8)</f>
        <v/>
      </c>
      <c r="C8" s="284" t="str">
        <f>IF('Work Packages'!C8="","",'Work Packages'!C8)</f>
        <v/>
      </c>
      <c r="D8" s="285" t="str">
        <f>IF('Work Packages'!D8="","",'Work Packages'!D8)</f>
        <v/>
      </c>
      <c r="E8" s="4"/>
      <c r="F8" s="5">
        <v>0</v>
      </c>
      <c r="G8" s="60" t="str">
        <f>IF(E8="","",VLOOKUP(E8,'Personnel Base Data'!$A$5:$B$10,2,FALSE))</f>
        <v/>
      </c>
      <c r="H8" s="38" t="str">
        <f>IF(E8="","",VLOOKUP(E8,'Personnel Base Data'!$A$5:$C$10,3,FALSE)*F8*$D8/12)</f>
        <v/>
      </c>
      <c r="I8" s="4"/>
      <c r="J8" s="5">
        <v>0</v>
      </c>
      <c r="K8" s="58" t="str">
        <f>IF(I8="","",VLOOKUP(I8,'Personnel Base Data'!$E$5:$F$10,2,FALSE))</f>
        <v/>
      </c>
      <c r="L8" s="6" t="str">
        <f>IF(I8="","",VLOOKUP(I8,'Personnel Base Data'!$E$5:$G$10,3,FALSE)*J8*$D8/12)</f>
        <v/>
      </c>
      <c r="M8" s="4"/>
      <c r="N8" s="5">
        <v>0</v>
      </c>
      <c r="O8" s="55" t="str">
        <f>IF(M8="","",VLOOKUP(M8,'Personnel Base Data'!$I$5:$J$10,2,FALSE))</f>
        <v/>
      </c>
      <c r="P8" s="65" t="str">
        <f>IF(M8="","",VLOOKUP(M8,'Personnel Base Data'!$I$5:$K$10,3,FALSE)*N8*$D8/12)</f>
        <v/>
      </c>
      <c r="Q8" s="4"/>
      <c r="R8" s="5">
        <v>0</v>
      </c>
      <c r="S8" s="64" t="str">
        <f>IF(Q8="","",VLOOKUP(Q8,'Personnel Base Data'!$M$5:$N$10,2,FALSE))</f>
        <v/>
      </c>
      <c r="T8" s="7" t="str">
        <f>IF(Q8="","",VLOOKUP(Q8,'Personnel Base Data'!$M$5:$O$10,3,FALSE)*R8*$D8/12)</f>
        <v/>
      </c>
      <c r="U8" s="4"/>
      <c r="V8" s="5">
        <v>0</v>
      </c>
      <c r="W8" s="62" t="str">
        <f>IF(U8="","",VLOOKUP(U8,'Personnel Base Data'!$Q$5:$R$10,2,FALSE))</f>
        <v/>
      </c>
      <c r="X8" s="8" t="str">
        <f>IF(U8="","",VLOOKUP(U8,'Personnel Base Data'!$Q$5:$S$10,3,FALSE)*V8*$D8/12)</f>
        <v/>
      </c>
      <c r="Y8" s="4"/>
      <c r="Z8" s="5">
        <v>0</v>
      </c>
      <c r="AA8" s="128" t="str">
        <f>IF(Y8="","",VLOOKUP(Y8,'Personnel Base Data'!$U$5:$V$10,2,FALSE))</f>
        <v/>
      </c>
      <c r="AB8" s="129" t="str">
        <f>IF(Y8="","",VLOOKUP(Y8,'Personnel Base Data'!$U$5:$W$10,3,FALSE)*Z8*$D8/12)</f>
        <v/>
      </c>
      <c r="AC8" s="4"/>
      <c r="AD8" s="5">
        <v>0</v>
      </c>
      <c r="AE8" s="131" t="str">
        <f>IF(AC8="","",VLOOKUP(AC8,'Personnel Base Data'!$Y$5:$Z$10,2,FALSE))</f>
        <v/>
      </c>
      <c r="AF8" s="132" t="str">
        <f>IF(AC8="","",VLOOKUP(AC8,'Personnel Base Data'!$Y$5:$AA$10,3,FALSE)*AD8*$D8/12)</f>
        <v/>
      </c>
      <c r="AG8" s="4"/>
      <c r="AH8" s="5">
        <v>0</v>
      </c>
      <c r="AI8" s="141" t="str">
        <f>IF(AG8="","",VLOOKUP(AG8,'Personnel Base Data'!$AC$5:$AD$10,2,FALSE))</f>
        <v/>
      </c>
      <c r="AJ8" s="142" t="str">
        <f>IF(AG8="","",VLOOKUP(AG8,'Personnel Base Data'!$AC$5:$AE$10,3,FALSE)*AH8*$D8/12)</f>
        <v/>
      </c>
      <c r="AK8" s="44"/>
      <c r="AL8" s="52" t="str">
        <f t="shared" si="8"/>
        <v>.</v>
      </c>
      <c r="AM8" s="52" t="str">
        <f t="shared" si="9"/>
        <v>.</v>
      </c>
      <c r="AN8" s="52" t="str">
        <f t="shared" si="10"/>
        <v>.</v>
      </c>
      <c r="AO8" s="52" t="str">
        <f t="shared" si="11"/>
        <v>.</v>
      </c>
      <c r="AP8" s="52" t="str">
        <f t="shared" si="12"/>
        <v>.</v>
      </c>
      <c r="AQ8" s="44" t="str">
        <f t="shared" si="13"/>
        <v/>
      </c>
      <c r="AR8" s="52" t="str">
        <f t="shared" si="14"/>
        <v>.</v>
      </c>
      <c r="AS8" s="52" t="str">
        <f t="shared" si="15"/>
        <v>.</v>
      </c>
      <c r="AT8" s="52" t="str">
        <f t="shared" si="16"/>
        <v>.</v>
      </c>
      <c r="AU8" s="52" t="str">
        <f t="shared" si="17"/>
        <v>.</v>
      </c>
      <c r="AV8" s="52" t="str">
        <f t="shared" si="18"/>
        <v>.</v>
      </c>
      <c r="AW8" s="44" t="str">
        <f t="shared" si="19"/>
        <v/>
      </c>
      <c r="AX8" s="52" t="str">
        <f t="shared" si="20"/>
        <v>.</v>
      </c>
      <c r="AY8" s="52" t="str">
        <f t="shared" si="21"/>
        <v>.</v>
      </c>
      <c r="AZ8" s="52" t="str">
        <f t="shared" si="22"/>
        <v>.</v>
      </c>
      <c r="BA8" s="52" t="str">
        <f t="shared" si="23"/>
        <v>.</v>
      </c>
      <c r="BB8" s="52" t="str">
        <f t="shared" si="24"/>
        <v>.</v>
      </c>
      <c r="BC8" s="44" t="str">
        <f t="shared" si="25"/>
        <v/>
      </c>
      <c r="BD8" s="52" t="str">
        <f t="shared" si="26"/>
        <v>.</v>
      </c>
      <c r="BE8" s="52" t="str">
        <f t="shared" si="27"/>
        <v>.</v>
      </c>
      <c r="BF8" s="52" t="str">
        <f t="shared" si="28"/>
        <v>.</v>
      </c>
      <c r="BG8" s="52" t="str">
        <f t="shared" si="29"/>
        <v>.</v>
      </c>
      <c r="BH8" s="52" t="str">
        <f t="shared" si="30"/>
        <v>.</v>
      </c>
      <c r="BI8" s="44" t="str">
        <f t="shared" si="31"/>
        <v/>
      </c>
      <c r="BJ8" s="52" t="str">
        <f t="shared" si="32"/>
        <v>.</v>
      </c>
      <c r="BK8" s="52" t="str">
        <f t="shared" si="33"/>
        <v>.</v>
      </c>
      <c r="BL8" s="52" t="str">
        <f t="shared" si="34"/>
        <v>.</v>
      </c>
      <c r="BM8" s="52" t="str">
        <f t="shared" si="35"/>
        <v>.</v>
      </c>
      <c r="BN8" s="52" t="str">
        <f t="shared" si="36"/>
        <v>.</v>
      </c>
      <c r="BO8" s="44" t="str">
        <f t="shared" si="37"/>
        <v/>
      </c>
      <c r="BP8" s="52" t="str">
        <f t="shared" si="38"/>
        <v>.</v>
      </c>
      <c r="BQ8" s="52" t="str">
        <f t="shared" si="39"/>
        <v>.</v>
      </c>
      <c r="BR8" s="52" t="str">
        <f t="shared" si="40"/>
        <v>.</v>
      </c>
      <c r="BS8" s="52" t="str">
        <f t="shared" si="41"/>
        <v>.</v>
      </c>
      <c r="BT8" s="52" t="str">
        <f t="shared" si="42"/>
        <v>.</v>
      </c>
      <c r="BU8" s="44" t="str">
        <f t="shared" si="43"/>
        <v/>
      </c>
      <c r="BV8" s="52" t="str">
        <f t="shared" si="44"/>
        <v>.</v>
      </c>
      <c r="BW8" s="52" t="str">
        <f t="shared" si="45"/>
        <v>.</v>
      </c>
      <c r="BX8" s="52" t="str">
        <f t="shared" si="46"/>
        <v>.</v>
      </c>
      <c r="BY8" s="52" t="str">
        <f t="shared" si="47"/>
        <v>.</v>
      </c>
      <c r="BZ8" s="52" t="str">
        <f t="shared" si="48"/>
        <v>.</v>
      </c>
      <c r="CA8" s="44" t="str">
        <f t="shared" si="49"/>
        <v/>
      </c>
      <c r="CB8" s="52" t="str">
        <f t="shared" si="50"/>
        <v>.</v>
      </c>
      <c r="CC8" s="52" t="str">
        <f t="shared" si="51"/>
        <v>.</v>
      </c>
      <c r="CD8" s="52" t="str">
        <f t="shared" si="52"/>
        <v>.</v>
      </c>
      <c r="CE8" s="52" t="str">
        <f t="shared" si="53"/>
        <v>.</v>
      </c>
      <c r="CF8" s="52" t="str">
        <f t="shared" si="54"/>
        <v>.</v>
      </c>
      <c r="CG8" s="44" t="str">
        <f t="shared" si="55"/>
        <v/>
      </c>
      <c r="CH8" s="43"/>
    </row>
    <row r="9" spans="1:86" s="10" customFormat="1" ht="15" customHeight="1" x14ac:dyDescent="0.25">
      <c r="A9" s="283" t="str">
        <f>IF('Work Packages'!A9="","",'Work Packages'!A9)</f>
        <v/>
      </c>
      <c r="B9" s="284" t="str">
        <f>IF('Work Packages'!B9="","",'Work Packages'!B9)</f>
        <v/>
      </c>
      <c r="C9" s="284" t="str">
        <f>IF('Work Packages'!C9="","",'Work Packages'!C9)</f>
        <v/>
      </c>
      <c r="D9" s="285" t="str">
        <f>IF('Work Packages'!D9="","",'Work Packages'!D9)</f>
        <v/>
      </c>
      <c r="E9" s="4"/>
      <c r="F9" s="5">
        <v>0</v>
      </c>
      <c r="G9" s="60" t="str">
        <f>IF(E9="","",VLOOKUP(E9,'Personnel Base Data'!$A$5:$B$10,2,FALSE))</f>
        <v/>
      </c>
      <c r="H9" s="38" t="str">
        <f>IF(E9="","",VLOOKUP(E9,'Personnel Base Data'!$A$5:$C$10,3,FALSE)*F9*$D9/12)</f>
        <v/>
      </c>
      <c r="I9" s="4"/>
      <c r="J9" s="5">
        <v>0</v>
      </c>
      <c r="K9" s="58" t="str">
        <f>IF(I9="","",VLOOKUP(I9,'Personnel Base Data'!$E$5:$F$10,2,FALSE))</f>
        <v/>
      </c>
      <c r="L9" s="6" t="str">
        <f>IF(I9="","",VLOOKUP(I9,'Personnel Base Data'!$E$5:$G$10,3,FALSE)*J9*$D9/12)</f>
        <v/>
      </c>
      <c r="M9" s="4"/>
      <c r="N9" s="5">
        <v>0</v>
      </c>
      <c r="O9" s="55" t="str">
        <f>IF(M9="","",VLOOKUP(M9,'Personnel Base Data'!$I$5:$J$10,2,FALSE))</f>
        <v/>
      </c>
      <c r="P9" s="65" t="str">
        <f>IF(M9="","",VLOOKUP(M9,'Personnel Base Data'!$I$5:$K$10,3,FALSE)*N9*$D9/12)</f>
        <v/>
      </c>
      <c r="Q9" s="4"/>
      <c r="R9" s="5">
        <v>0</v>
      </c>
      <c r="S9" s="64" t="str">
        <f>IF(Q9="","",VLOOKUP(Q9,'Personnel Base Data'!$M$5:$N$10,2,FALSE))</f>
        <v/>
      </c>
      <c r="T9" s="7" t="str">
        <f>IF(Q9="","",VLOOKUP(Q9,'Personnel Base Data'!$M$5:$O$10,3,FALSE)*R9*$D9/12)</f>
        <v/>
      </c>
      <c r="U9" s="4"/>
      <c r="V9" s="5">
        <v>0</v>
      </c>
      <c r="W9" s="62" t="str">
        <f>IF(U9="","",VLOOKUP(U9,'Personnel Base Data'!$Q$5:$R$10,2,FALSE))</f>
        <v/>
      </c>
      <c r="X9" s="8" t="str">
        <f>IF(U9="","",VLOOKUP(U9,'Personnel Base Data'!$Q$5:$S$10,3,FALSE)*V9*$D9/12)</f>
        <v/>
      </c>
      <c r="Y9" s="4"/>
      <c r="Z9" s="5">
        <v>0</v>
      </c>
      <c r="AA9" s="128" t="str">
        <f>IF(Y9="","",VLOOKUP(Y9,'Personnel Base Data'!$U$5:$V$10,2,FALSE))</f>
        <v/>
      </c>
      <c r="AB9" s="129" t="str">
        <f>IF(Y9="","",VLOOKUP(Y9,'Personnel Base Data'!$U$5:$W$10,3,FALSE)*Z9*$D9/12)</f>
        <v/>
      </c>
      <c r="AC9" s="4"/>
      <c r="AD9" s="5">
        <v>0</v>
      </c>
      <c r="AE9" s="131" t="str">
        <f>IF(AC9="","",VLOOKUP(AC9,'Personnel Base Data'!$Y$5:$Z$10,2,FALSE))</f>
        <v/>
      </c>
      <c r="AF9" s="132" t="str">
        <f>IF(AC9="","",VLOOKUP(AC9,'Personnel Base Data'!$Y$5:$AA$10,3,FALSE)*AD9*$D9/12)</f>
        <v/>
      </c>
      <c r="AG9" s="4"/>
      <c r="AH9" s="5">
        <v>0</v>
      </c>
      <c r="AI9" s="141" t="str">
        <f>IF(AG9="","",VLOOKUP(AG9,'Personnel Base Data'!$AC$5:$AD$10,2,FALSE))</f>
        <v/>
      </c>
      <c r="AJ9" s="142" t="str">
        <f>IF(AG9="","",VLOOKUP(AG9,'Personnel Base Data'!$AC$5:$AE$10,3,FALSE)*AH9*$D9/12)</f>
        <v/>
      </c>
      <c r="AK9" s="44"/>
      <c r="AL9" s="52" t="str">
        <f t="shared" si="8"/>
        <v>.</v>
      </c>
      <c r="AM9" s="52" t="str">
        <f t="shared" si="9"/>
        <v>.</v>
      </c>
      <c r="AN9" s="52" t="str">
        <f t="shared" si="10"/>
        <v>.</v>
      </c>
      <c r="AO9" s="52" t="str">
        <f t="shared" si="11"/>
        <v>.</v>
      </c>
      <c r="AP9" s="52" t="str">
        <f t="shared" si="12"/>
        <v>.</v>
      </c>
      <c r="AQ9" s="44" t="str">
        <f t="shared" si="13"/>
        <v/>
      </c>
      <c r="AR9" s="52" t="str">
        <f t="shared" si="14"/>
        <v>.</v>
      </c>
      <c r="AS9" s="52" t="str">
        <f t="shared" si="15"/>
        <v>.</v>
      </c>
      <c r="AT9" s="52" t="str">
        <f t="shared" si="16"/>
        <v>.</v>
      </c>
      <c r="AU9" s="52" t="str">
        <f t="shared" si="17"/>
        <v>.</v>
      </c>
      <c r="AV9" s="52" t="str">
        <f t="shared" si="18"/>
        <v>.</v>
      </c>
      <c r="AW9" s="44" t="str">
        <f t="shared" si="19"/>
        <v/>
      </c>
      <c r="AX9" s="52" t="str">
        <f t="shared" si="20"/>
        <v>.</v>
      </c>
      <c r="AY9" s="52" t="str">
        <f t="shared" si="21"/>
        <v>.</v>
      </c>
      <c r="AZ9" s="52" t="str">
        <f t="shared" si="22"/>
        <v>.</v>
      </c>
      <c r="BA9" s="52" t="str">
        <f t="shared" si="23"/>
        <v>.</v>
      </c>
      <c r="BB9" s="52" t="str">
        <f t="shared" si="24"/>
        <v>.</v>
      </c>
      <c r="BC9" s="44" t="str">
        <f t="shared" si="25"/>
        <v/>
      </c>
      <c r="BD9" s="52" t="str">
        <f t="shared" si="26"/>
        <v>.</v>
      </c>
      <c r="BE9" s="52" t="str">
        <f t="shared" si="27"/>
        <v>.</v>
      </c>
      <c r="BF9" s="52" t="str">
        <f t="shared" si="28"/>
        <v>.</v>
      </c>
      <c r="BG9" s="52" t="str">
        <f t="shared" si="29"/>
        <v>.</v>
      </c>
      <c r="BH9" s="52" t="str">
        <f t="shared" si="30"/>
        <v>.</v>
      </c>
      <c r="BI9" s="44" t="str">
        <f t="shared" si="31"/>
        <v/>
      </c>
      <c r="BJ9" s="52" t="str">
        <f t="shared" si="32"/>
        <v>.</v>
      </c>
      <c r="BK9" s="52" t="str">
        <f t="shared" si="33"/>
        <v>.</v>
      </c>
      <c r="BL9" s="52" t="str">
        <f t="shared" si="34"/>
        <v>.</v>
      </c>
      <c r="BM9" s="52" t="str">
        <f t="shared" si="35"/>
        <v>.</v>
      </c>
      <c r="BN9" s="52" t="str">
        <f t="shared" si="36"/>
        <v>.</v>
      </c>
      <c r="BO9" s="44" t="str">
        <f t="shared" si="37"/>
        <v/>
      </c>
      <c r="BP9" s="52" t="str">
        <f t="shared" si="38"/>
        <v>.</v>
      </c>
      <c r="BQ9" s="52" t="str">
        <f t="shared" si="39"/>
        <v>.</v>
      </c>
      <c r="BR9" s="52" t="str">
        <f t="shared" si="40"/>
        <v>.</v>
      </c>
      <c r="BS9" s="52" t="str">
        <f t="shared" si="41"/>
        <v>.</v>
      </c>
      <c r="BT9" s="52" t="str">
        <f t="shared" si="42"/>
        <v>.</v>
      </c>
      <c r="BU9" s="44" t="str">
        <f t="shared" si="43"/>
        <v/>
      </c>
      <c r="BV9" s="52" t="str">
        <f t="shared" si="44"/>
        <v>.</v>
      </c>
      <c r="BW9" s="52" t="str">
        <f t="shared" si="45"/>
        <v>.</v>
      </c>
      <c r="BX9" s="52" t="str">
        <f t="shared" si="46"/>
        <v>.</v>
      </c>
      <c r="BY9" s="52" t="str">
        <f t="shared" si="47"/>
        <v>.</v>
      </c>
      <c r="BZ9" s="52" t="str">
        <f t="shared" si="48"/>
        <v>.</v>
      </c>
      <c r="CA9" s="44" t="str">
        <f t="shared" si="49"/>
        <v/>
      </c>
      <c r="CB9" s="52" t="str">
        <f t="shared" si="50"/>
        <v>.</v>
      </c>
      <c r="CC9" s="52" t="str">
        <f t="shared" si="51"/>
        <v>.</v>
      </c>
      <c r="CD9" s="52" t="str">
        <f t="shared" si="52"/>
        <v>.</v>
      </c>
      <c r="CE9" s="52" t="str">
        <f t="shared" si="53"/>
        <v>.</v>
      </c>
      <c r="CF9" s="52" t="str">
        <f t="shared" si="54"/>
        <v>.</v>
      </c>
      <c r="CG9" s="44" t="str">
        <f t="shared" si="55"/>
        <v/>
      </c>
      <c r="CH9" s="43"/>
    </row>
    <row r="10" spans="1:86" s="10" customFormat="1" x14ac:dyDescent="0.25">
      <c r="A10" s="283" t="str">
        <f>IF('Work Packages'!A10="","",'Work Packages'!A10)</f>
        <v/>
      </c>
      <c r="B10" s="284" t="str">
        <f>IF('Work Packages'!B10="","",'Work Packages'!B10)</f>
        <v/>
      </c>
      <c r="C10" s="284" t="str">
        <f>IF('Work Packages'!C10="","",'Work Packages'!C10)</f>
        <v/>
      </c>
      <c r="D10" s="285" t="str">
        <f>IF('Work Packages'!D10="","",'Work Packages'!D10)</f>
        <v/>
      </c>
      <c r="E10" s="4"/>
      <c r="F10" s="5">
        <v>0</v>
      </c>
      <c r="G10" s="60" t="str">
        <f>IF(E10="","",VLOOKUP(E10,'Personnel Base Data'!$A$5:$B$10,2,FALSE))</f>
        <v/>
      </c>
      <c r="H10" s="38" t="str">
        <f>IF(E10="","",VLOOKUP(E10,'Personnel Base Data'!$A$5:$C$10,3,FALSE)*F10*$D10/12)</f>
        <v/>
      </c>
      <c r="I10" s="4"/>
      <c r="J10" s="5">
        <v>0</v>
      </c>
      <c r="K10" s="58" t="str">
        <f>IF(I10="","",VLOOKUP(I10,'Personnel Base Data'!$E$5:$F$10,2,FALSE))</f>
        <v/>
      </c>
      <c r="L10" s="6" t="str">
        <f>IF(I10="","",VLOOKUP(I10,'Personnel Base Data'!$E$5:$G$10,3,FALSE)*J10*$D10/12)</f>
        <v/>
      </c>
      <c r="M10" s="4"/>
      <c r="N10" s="5">
        <v>0</v>
      </c>
      <c r="O10" s="55" t="str">
        <f>IF(M10="","",VLOOKUP(M10,'Personnel Base Data'!$I$5:$J$10,2,FALSE))</f>
        <v/>
      </c>
      <c r="P10" s="65" t="str">
        <f>IF(M10="","",VLOOKUP(M10,'Personnel Base Data'!$I$5:$K$10,3,FALSE)*N10*$D10/12)</f>
        <v/>
      </c>
      <c r="Q10" s="4"/>
      <c r="R10" s="5">
        <v>0</v>
      </c>
      <c r="S10" s="64" t="str">
        <f>IF(Q10="","",VLOOKUP(Q10,'Personnel Base Data'!$M$5:$N$10,2,FALSE))</f>
        <v/>
      </c>
      <c r="T10" s="7" t="str">
        <f>IF(Q10="","",VLOOKUP(Q10,'Personnel Base Data'!$M$5:$O$10,3,FALSE)*R10*$D10/12)</f>
        <v/>
      </c>
      <c r="U10" s="4"/>
      <c r="V10" s="5">
        <v>0</v>
      </c>
      <c r="W10" s="62" t="str">
        <f>IF(U10="","",VLOOKUP(U10,'Personnel Base Data'!$Q$5:$R$10,2,FALSE))</f>
        <v/>
      </c>
      <c r="X10" s="8" t="str">
        <f>IF(U10="","",VLOOKUP(U10,'Personnel Base Data'!$Q$5:$S$10,3,FALSE)*V10*$D10/12)</f>
        <v/>
      </c>
      <c r="Y10" s="4"/>
      <c r="Z10" s="5">
        <v>0</v>
      </c>
      <c r="AA10" s="128" t="str">
        <f>IF(Y10="","",VLOOKUP(Y10,'Personnel Base Data'!$U$5:$V$10,2,FALSE))</f>
        <v/>
      </c>
      <c r="AB10" s="129" t="str">
        <f>IF(Y10="","",VLOOKUP(Y10,'Personnel Base Data'!$U$5:$W$10,3,FALSE)*Z10*$D10/12)</f>
        <v/>
      </c>
      <c r="AC10" s="4"/>
      <c r="AD10" s="5">
        <v>0</v>
      </c>
      <c r="AE10" s="131" t="str">
        <f>IF(AC10="","",VLOOKUP(AC10,'Personnel Base Data'!$Y$5:$Z$10,2,FALSE))</f>
        <v/>
      </c>
      <c r="AF10" s="132" t="str">
        <f>IF(AC10="","",VLOOKUP(AC10,'Personnel Base Data'!$Y$5:$AA$10,3,FALSE)*AD10*$D10/12)</f>
        <v/>
      </c>
      <c r="AG10" s="4"/>
      <c r="AH10" s="5">
        <v>0</v>
      </c>
      <c r="AI10" s="141" t="str">
        <f>IF(AG10="","",VLOOKUP(AG10,'Personnel Base Data'!$AC$5:$AD$10,2,FALSE))</f>
        <v/>
      </c>
      <c r="AJ10" s="142" t="str">
        <f>IF(AG10="","",VLOOKUP(AG10,'Personnel Base Data'!$AC$5:$AE$10,3,FALSE)*AH10*$D10/12)</f>
        <v/>
      </c>
      <c r="AK10" s="44"/>
      <c r="AL10" s="52" t="str">
        <f t="shared" si="8"/>
        <v>.</v>
      </c>
      <c r="AM10" s="52" t="str">
        <f t="shared" si="9"/>
        <v>.</v>
      </c>
      <c r="AN10" s="52" t="str">
        <f t="shared" si="10"/>
        <v>.</v>
      </c>
      <c r="AO10" s="52" t="str">
        <f t="shared" si="11"/>
        <v>.</v>
      </c>
      <c r="AP10" s="52" t="str">
        <f t="shared" si="12"/>
        <v>.</v>
      </c>
      <c r="AQ10" s="44" t="str">
        <f t="shared" si="13"/>
        <v/>
      </c>
      <c r="AR10" s="52" t="str">
        <f t="shared" si="14"/>
        <v>.</v>
      </c>
      <c r="AS10" s="52" t="str">
        <f t="shared" si="15"/>
        <v>.</v>
      </c>
      <c r="AT10" s="52" t="str">
        <f t="shared" si="16"/>
        <v>.</v>
      </c>
      <c r="AU10" s="52" t="str">
        <f t="shared" si="17"/>
        <v>.</v>
      </c>
      <c r="AV10" s="52" t="str">
        <f t="shared" si="18"/>
        <v>.</v>
      </c>
      <c r="AW10" s="44" t="str">
        <f t="shared" si="19"/>
        <v/>
      </c>
      <c r="AX10" s="52" t="str">
        <f t="shared" si="20"/>
        <v>.</v>
      </c>
      <c r="AY10" s="52" t="str">
        <f t="shared" si="21"/>
        <v>.</v>
      </c>
      <c r="AZ10" s="52" t="str">
        <f t="shared" si="22"/>
        <v>.</v>
      </c>
      <c r="BA10" s="52" t="str">
        <f t="shared" si="23"/>
        <v>.</v>
      </c>
      <c r="BB10" s="52" t="str">
        <f t="shared" si="24"/>
        <v>.</v>
      </c>
      <c r="BC10" s="44" t="str">
        <f t="shared" si="25"/>
        <v/>
      </c>
      <c r="BD10" s="52" t="str">
        <f t="shared" si="26"/>
        <v>.</v>
      </c>
      <c r="BE10" s="52" t="str">
        <f t="shared" si="27"/>
        <v>.</v>
      </c>
      <c r="BF10" s="52" t="str">
        <f t="shared" si="28"/>
        <v>.</v>
      </c>
      <c r="BG10" s="52" t="str">
        <f t="shared" si="29"/>
        <v>.</v>
      </c>
      <c r="BH10" s="52" t="str">
        <f t="shared" si="30"/>
        <v>.</v>
      </c>
      <c r="BI10" s="44" t="str">
        <f t="shared" si="31"/>
        <v/>
      </c>
      <c r="BJ10" s="52" t="str">
        <f t="shared" si="32"/>
        <v>.</v>
      </c>
      <c r="BK10" s="52" t="str">
        <f t="shared" si="33"/>
        <v>.</v>
      </c>
      <c r="BL10" s="52" t="str">
        <f t="shared" si="34"/>
        <v>.</v>
      </c>
      <c r="BM10" s="52" t="str">
        <f t="shared" si="35"/>
        <v>.</v>
      </c>
      <c r="BN10" s="52" t="str">
        <f t="shared" si="36"/>
        <v>.</v>
      </c>
      <c r="BO10" s="44" t="str">
        <f t="shared" si="37"/>
        <v/>
      </c>
      <c r="BP10" s="52" t="str">
        <f t="shared" si="38"/>
        <v>.</v>
      </c>
      <c r="BQ10" s="52" t="str">
        <f t="shared" si="39"/>
        <v>.</v>
      </c>
      <c r="BR10" s="52" t="str">
        <f t="shared" si="40"/>
        <v>.</v>
      </c>
      <c r="BS10" s="52" t="str">
        <f t="shared" si="41"/>
        <v>.</v>
      </c>
      <c r="BT10" s="52" t="str">
        <f t="shared" si="42"/>
        <v>.</v>
      </c>
      <c r="BU10" s="44" t="str">
        <f t="shared" si="43"/>
        <v/>
      </c>
      <c r="BV10" s="52" t="str">
        <f t="shared" si="44"/>
        <v>.</v>
      </c>
      <c r="BW10" s="52" t="str">
        <f t="shared" si="45"/>
        <v>.</v>
      </c>
      <c r="BX10" s="52" t="str">
        <f t="shared" si="46"/>
        <v>.</v>
      </c>
      <c r="BY10" s="52" t="str">
        <f t="shared" si="47"/>
        <v>.</v>
      </c>
      <c r="BZ10" s="52" t="str">
        <f t="shared" si="48"/>
        <v>.</v>
      </c>
      <c r="CA10" s="44" t="str">
        <f t="shared" si="49"/>
        <v/>
      </c>
      <c r="CB10" s="52" t="str">
        <f t="shared" si="50"/>
        <v>.</v>
      </c>
      <c r="CC10" s="52" t="str">
        <f t="shared" si="51"/>
        <v>.</v>
      </c>
      <c r="CD10" s="52" t="str">
        <f t="shared" si="52"/>
        <v>.</v>
      </c>
      <c r="CE10" s="52" t="str">
        <f t="shared" si="53"/>
        <v>.</v>
      </c>
      <c r="CF10" s="52" t="str">
        <f t="shared" si="54"/>
        <v>.</v>
      </c>
      <c r="CG10" s="44" t="str">
        <f t="shared" si="55"/>
        <v/>
      </c>
      <c r="CH10" s="43"/>
    </row>
    <row r="11" spans="1:86" s="10" customFormat="1" x14ac:dyDescent="0.25">
      <c r="A11" s="283" t="str">
        <f>IF('Work Packages'!A11="","",'Work Packages'!A11)</f>
        <v/>
      </c>
      <c r="B11" s="284" t="str">
        <f>IF('Work Packages'!B11="","",'Work Packages'!B11)</f>
        <v/>
      </c>
      <c r="C11" s="284" t="str">
        <f>IF('Work Packages'!C11="","",'Work Packages'!C11)</f>
        <v/>
      </c>
      <c r="D11" s="285" t="str">
        <f>IF('Work Packages'!D11="","",'Work Packages'!D11)</f>
        <v/>
      </c>
      <c r="E11" s="4"/>
      <c r="F11" s="5">
        <v>0</v>
      </c>
      <c r="G11" s="60" t="str">
        <f>IF(E11="","",VLOOKUP(E11,'Personnel Base Data'!$A$5:$B$10,2,FALSE))</f>
        <v/>
      </c>
      <c r="H11" s="38" t="str">
        <f>IF(E11="","",VLOOKUP(E11,'Personnel Base Data'!$A$5:$C$10,3,FALSE)*F11*$D11/12)</f>
        <v/>
      </c>
      <c r="I11" s="4"/>
      <c r="J11" s="5">
        <v>0</v>
      </c>
      <c r="K11" s="58" t="str">
        <f>IF(I11="","",VLOOKUP(I11,'Personnel Base Data'!$E$5:$F$10,2,FALSE))</f>
        <v/>
      </c>
      <c r="L11" s="6" t="str">
        <f>IF(I11="","",VLOOKUP(I11,'Personnel Base Data'!$E$5:$G$10,3,FALSE)*J11*$D11/12)</f>
        <v/>
      </c>
      <c r="M11" s="4"/>
      <c r="N11" s="5">
        <v>0</v>
      </c>
      <c r="O11" s="55" t="str">
        <f>IF(M11="","",VLOOKUP(M11,'Personnel Base Data'!$I$5:$J$10,2,FALSE))</f>
        <v/>
      </c>
      <c r="P11" s="65" t="str">
        <f>IF(M11="","",VLOOKUP(M11,'Personnel Base Data'!$I$5:$K$10,3,FALSE)*N11*$D11/12)</f>
        <v/>
      </c>
      <c r="Q11" s="4"/>
      <c r="R11" s="5">
        <v>0</v>
      </c>
      <c r="S11" s="64" t="str">
        <f>IF(Q11="","",VLOOKUP(Q11,'Personnel Base Data'!$M$5:$N$10,2,FALSE))</f>
        <v/>
      </c>
      <c r="T11" s="7" t="str">
        <f>IF(Q11="","",VLOOKUP(Q11,'Personnel Base Data'!$M$5:$O$10,3,FALSE)*R11*$D11/12)</f>
        <v/>
      </c>
      <c r="U11" s="4"/>
      <c r="V11" s="5">
        <v>0</v>
      </c>
      <c r="W11" s="62" t="str">
        <f>IF(U11="","",VLOOKUP(U11,'Personnel Base Data'!$Q$5:$R$10,2,FALSE))</f>
        <v/>
      </c>
      <c r="X11" s="8" t="str">
        <f>IF(U11="","",VLOOKUP(U11,'Personnel Base Data'!$Q$5:$S$10,3,FALSE)*V11*$D11/12)</f>
        <v/>
      </c>
      <c r="Y11" s="4"/>
      <c r="Z11" s="5">
        <v>0</v>
      </c>
      <c r="AA11" s="128" t="str">
        <f>IF(Y11="","",VLOOKUP(Y11,'Personnel Base Data'!$U$5:$V$10,2,FALSE))</f>
        <v/>
      </c>
      <c r="AB11" s="129" t="str">
        <f>IF(Y11="","",VLOOKUP(Y11,'Personnel Base Data'!$U$5:$W$10,3,FALSE)*Z11*$D11/12)</f>
        <v/>
      </c>
      <c r="AC11" s="4"/>
      <c r="AD11" s="5">
        <v>0</v>
      </c>
      <c r="AE11" s="131" t="str">
        <f>IF(AC11="","",VLOOKUP(AC11,'Personnel Base Data'!$Y$5:$Z$10,2,FALSE))</f>
        <v/>
      </c>
      <c r="AF11" s="132" t="str">
        <f>IF(AC11="","",VLOOKUP(AC11,'Personnel Base Data'!$Y$5:$AA$10,3,FALSE)*AD11*$D11/12)</f>
        <v/>
      </c>
      <c r="AG11" s="4"/>
      <c r="AH11" s="5">
        <v>0</v>
      </c>
      <c r="AI11" s="141" t="str">
        <f>IF(AG11="","",VLOOKUP(AG11,'Personnel Base Data'!$AC$5:$AD$10,2,FALSE))</f>
        <v/>
      </c>
      <c r="AJ11" s="142" t="str">
        <f>IF(AG11="","",VLOOKUP(AG11,'Personnel Base Data'!$AC$5:$AE$10,3,FALSE)*AH11*$D11/12)</f>
        <v/>
      </c>
      <c r="AK11" s="44"/>
      <c r="AL11" s="52" t="str">
        <f t="shared" si="8"/>
        <v>.</v>
      </c>
      <c r="AM11" s="52" t="str">
        <f t="shared" si="9"/>
        <v>.</v>
      </c>
      <c r="AN11" s="52" t="str">
        <f t="shared" si="10"/>
        <v>.</v>
      </c>
      <c r="AO11" s="52" t="str">
        <f t="shared" si="11"/>
        <v>.</v>
      </c>
      <c r="AP11" s="52" t="str">
        <f t="shared" si="12"/>
        <v>.</v>
      </c>
      <c r="AQ11" s="44" t="str">
        <f t="shared" si="13"/>
        <v/>
      </c>
      <c r="AR11" s="52" t="str">
        <f t="shared" si="14"/>
        <v>.</v>
      </c>
      <c r="AS11" s="52" t="str">
        <f t="shared" si="15"/>
        <v>.</v>
      </c>
      <c r="AT11" s="52" t="str">
        <f t="shared" si="16"/>
        <v>.</v>
      </c>
      <c r="AU11" s="52" t="str">
        <f t="shared" si="17"/>
        <v>.</v>
      </c>
      <c r="AV11" s="52" t="str">
        <f t="shared" si="18"/>
        <v>.</v>
      </c>
      <c r="AW11" s="44" t="str">
        <f t="shared" si="19"/>
        <v/>
      </c>
      <c r="AX11" s="52" t="str">
        <f t="shared" si="20"/>
        <v>.</v>
      </c>
      <c r="AY11" s="52" t="str">
        <f t="shared" si="21"/>
        <v>.</v>
      </c>
      <c r="AZ11" s="52" t="str">
        <f t="shared" si="22"/>
        <v>.</v>
      </c>
      <c r="BA11" s="52" t="str">
        <f t="shared" si="23"/>
        <v>.</v>
      </c>
      <c r="BB11" s="52" t="str">
        <f t="shared" si="24"/>
        <v>.</v>
      </c>
      <c r="BC11" s="44" t="str">
        <f t="shared" si="25"/>
        <v/>
      </c>
      <c r="BD11" s="52" t="str">
        <f t="shared" si="26"/>
        <v>.</v>
      </c>
      <c r="BE11" s="52" t="str">
        <f t="shared" si="27"/>
        <v>.</v>
      </c>
      <c r="BF11" s="52" t="str">
        <f t="shared" si="28"/>
        <v>.</v>
      </c>
      <c r="BG11" s="52" t="str">
        <f t="shared" si="29"/>
        <v>.</v>
      </c>
      <c r="BH11" s="52" t="str">
        <f t="shared" si="30"/>
        <v>.</v>
      </c>
      <c r="BI11" s="44" t="str">
        <f t="shared" si="31"/>
        <v/>
      </c>
      <c r="BJ11" s="52" t="str">
        <f t="shared" si="32"/>
        <v>.</v>
      </c>
      <c r="BK11" s="52" t="str">
        <f t="shared" si="33"/>
        <v>.</v>
      </c>
      <c r="BL11" s="52" t="str">
        <f t="shared" si="34"/>
        <v>.</v>
      </c>
      <c r="BM11" s="52" t="str">
        <f t="shared" si="35"/>
        <v>.</v>
      </c>
      <c r="BN11" s="52" t="str">
        <f t="shared" si="36"/>
        <v>.</v>
      </c>
      <c r="BO11" s="44" t="str">
        <f t="shared" si="37"/>
        <v/>
      </c>
      <c r="BP11" s="52" t="str">
        <f t="shared" si="38"/>
        <v>.</v>
      </c>
      <c r="BQ11" s="52" t="str">
        <f t="shared" si="39"/>
        <v>.</v>
      </c>
      <c r="BR11" s="52" t="str">
        <f t="shared" si="40"/>
        <v>.</v>
      </c>
      <c r="BS11" s="52" t="str">
        <f t="shared" si="41"/>
        <v>.</v>
      </c>
      <c r="BT11" s="52" t="str">
        <f t="shared" si="42"/>
        <v>.</v>
      </c>
      <c r="BU11" s="44" t="str">
        <f t="shared" si="43"/>
        <v/>
      </c>
      <c r="BV11" s="52" t="str">
        <f t="shared" si="44"/>
        <v>.</v>
      </c>
      <c r="BW11" s="52" t="str">
        <f t="shared" si="45"/>
        <v>.</v>
      </c>
      <c r="BX11" s="52" t="str">
        <f t="shared" si="46"/>
        <v>.</v>
      </c>
      <c r="BY11" s="52" t="str">
        <f t="shared" si="47"/>
        <v>.</v>
      </c>
      <c r="BZ11" s="52" t="str">
        <f t="shared" si="48"/>
        <v>.</v>
      </c>
      <c r="CA11" s="44" t="str">
        <f t="shared" si="49"/>
        <v/>
      </c>
      <c r="CB11" s="52" t="str">
        <f t="shared" si="50"/>
        <v>.</v>
      </c>
      <c r="CC11" s="52" t="str">
        <f t="shared" si="51"/>
        <v>.</v>
      </c>
      <c r="CD11" s="52" t="str">
        <f t="shared" si="52"/>
        <v>.</v>
      </c>
      <c r="CE11" s="52" t="str">
        <f t="shared" si="53"/>
        <v>.</v>
      </c>
      <c r="CF11" s="52" t="str">
        <f t="shared" si="54"/>
        <v>.</v>
      </c>
      <c r="CG11" s="44" t="str">
        <f t="shared" si="55"/>
        <v/>
      </c>
      <c r="CH11" s="43"/>
    </row>
    <row r="12" spans="1:86" s="10" customFormat="1" ht="15" customHeight="1" x14ac:dyDescent="0.25">
      <c r="A12" s="283" t="str">
        <f>IF('Work Packages'!A12="","",'Work Packages'!A12)</f>
        <v/>
      </c>
      <c r="B12" s="284" t="str">
        <f>IF('Work Packages'!B12="","",'Work Packages'!B12)</f>
        <v/>
      </c>
      <c r="C12" s="284" t="str">
        <f>IF('Work Packages'!C12="","",'Work Packages'!C12)</f>
        <v/>
      </c>
      <c r="D12" s="285" t="str">
        <f>IF('Work Packages'!D12="","",'Work Packages'!D12)</f>
        <v/>
      </c>
      <c r="E12" s="4"/>
      <c r="F12" s="5">
        <v>0</v>
      </c>
      <c r="G12" s="60" t="str">
        <f>IF(E12="","",VLOOKUP(E12,'Personnel Base Data'!$A$5:$B$10,2,FALSE))</f>
        <v/>
      </c>
      <c r="H12" s="38" t="str">
        <f>IF(E12="","",VLOOKUP(E12,'Personnel Base Data'!$A$5:$C$10,3,FALSE)*F12*$D12/12)</f>
        <v/>
      </c>
      <c r="I12" s="4"/>
      <c r="J12" s="5">
        <v>0</v>
      </c>
      <c r="K12" s="58" t="str">
        <f>IF(I12="","",VLOOKUP(I12,'Personnel Base Data'!$E$5:$F$10,2,FALSE))</f>
        <v/>
      </c>
      <c r="L12" s="6" t="str">
        <f>IF(I12="","",VLOOKUP(I12,'Personnel Base Data'!$E$5:$G$10,3,FALSE)*J12*$D12/12)</f>
        <v/>
      </c>
      <c r="M12" s="4"/>
      <c r="N12" s="5">
        <v>0</v>
      </c>
      <c r="O12" s="55" t="str">
        <f>IF(M12="","",VLOOKUP(M12,'Personnel Base Data'!$I$5:$J$10,2,FALSE))</f>
        <v/>
      </c>
      <c r="P12" s="65" t="str">
        <f>IF(M12="","",VLOOKUP(M12,'Personnel Base Data'!$I$5:$K$10,3,FALSE)*N12*$D12/12)</f>
        <v/>
      </c>
      <c r="Q12" s="4"/>
      <c r="R12" s="5">
        <v>0</v>
      </c>
      <c r="S12" s="64" t="str">
        <f>IF(Q12="","",VLOOKUP(Q12,'Personnel Base Data'!$M$5:$N$10,2,FALSE))</f>
        <v/>
      </c>
      <c r="T12" s="7" t="str">
        <f>IF(Q12="","",VLOOKUP(Q12,'Personnel Base Data'!$M$5:$O$10,3,FALSE)*R12*$D12/12)</f>
        <v/>
      </c>
      <c r="U12" s="4"/>
      <c r="V12" s="5">
        <v>0</v>
      </c>
      <c r="W12" s="62" t="str">
        <f>IF(U12="","",VLOOKUP(U12,'Personnel Base Data'!$Q$5:$R$10,2,FALSE))</f>
        <v/>
      </c>
      <c r="X12" s="8" t="str">
        <f>IF(U12="","",VLOOKUP(U12,'Personnel Base Data'!$Q$5:$S$10,3,FALSE)*V12*$D12/12)</f>
        <v/>
      </c>
      <c r="Y12" s="4"/>
      <c r="Z12" s="5">
        <v>0</v>
      </c>
      <c r="AA12" s="128" t="str">
        <f>IF(Y12="","",VLOOKUP(Y12,'Personnel Base Data'!$U$5:$V$10,2,FALSE))</f>
        <v/>
      </c>
      <c r="AB12" s="129" t="str">
        <f>IF(Y12="","",VLOOKUP(Y12,'Personnel Base Data'!$U$5:$W$10,3,FALSE)*Z12*$D12/12)</f>
        <v/>
      </c>
      <c r="AC12" s="4"/>
      <c r="AD12" s="5">
        <v>0</v>
      </c>
      <c r="AE12" s="131" t="str">
        <f>IF(AC12="","",VLOOKUP(AC12,'Personnel Base Data'!$Y$5:$Z$10,2,FALSE))</f>
        <v/>
      </c>
      <c r="AF12" s="132" t="str">
        <f>IF(AC12="","",VLOOKUP(AC12,'Personnel Base Data'!$Y$5:$AA$10,3,FALSE)*AD12*$D12/12)</f>
        <v/>
      </c>
      <c r="AG12" s="4"/>
      <c r="AH12" s="5">
        <v>0</v>
      </c>
      <c r="AI12" s="141" t="str">
        <f>IF(AG12="","",VLOOKUP(AG12,'Personnel Base Data'!$AC$5:$AD$10,2,FALSE))</f>
        <v/>
      </c>
      <c r="AJ12" s="142" t="str">
        <f>IF(AG12="","",VLOOKUP(AG12,'Personnel Base Data'!$AC$5:$AE$10,3,FALSE)*AH12*$D12/12)</f>
        <v/>
      </c>
      <c r="AK12" s="44"/>
      <c r="AL12" s="52" t="str">
        <f t="shared" si="8"/>
        <v>.</v>
      </c>
      <c r="AM12" s="52" t="str">
        <f t="shared" si="9"/>
        <v>.</v>
      </c>
      <c r="AN12" s="52" t="str">
        <f t="shared" si="10"/>
        <v>.</v>
      </c>
      <c r="AO12" s="52" t="str">
        <f t="shared" si="11"/>
        <v>.</v>
      </c>
      <c r="AP12" s="52" t="str">
        <f t="shared" si="12"/>
        <v>.</v>
      </c>
      <c r="AQ12" s="44" t="str">
        <f t="shared" si="13"/>
        <v/>
      </c>
      <c r="AR12" s="52" t="str">
        <f t="shared" si="14"/>
        <v>.</v>
      </c>
      <c r="AS12" s="52" t="str">
        <f t="shared" si="15"/>
        <v>.</v>
      </c>
      <c r="AT12" s="52" t="str">
        <f t="shared" si="16"/>
        <v>.</v>
      </c>
      <c r="AU12" s="52" t="str">
        <f t="shared" si="17"/>
        <v>.</v>
      </c>
      <c r="AV12" s="52" t="str">
        <f t="shared" si="18"/>
        <v>.</v>
      </c>
      <c r="AW12" s="44" t="str">
        <f t="shared" si="19"/>
        <v/>
      </c>
      <c r="AX12" s="52" t="str">
        <f t="shared" si="20"/>
        <v>.</v>
      </c>
      <c r="AY12" s="52" t="str">
        <f t="shared" si="21"/>
        <v>.</v>
      </c>
      <c r="AZ12" s="52" t="str">
        <f t="shared" si="22"/>
        <v>.</v>
      </c>
      <c r="BA12" s="52" t="str">
        <f t="shared" si="23"/>
        <v>.</v>
      </c>
      <c r="BB12" s="52" t="str">
        <f t="shared" si="24"/>
        <v>.</v>
      </c>
      <c r="BC12" s="44" t="str">
        <f t="shared" si="25"/>
        <v/>
      </c>
      <c r="BD12" s="52" t="str">
        <f t="shared" si="26"/>
        <v>.</v>
      </c>
      <c r="BE12" s="52" t="str">
        <f t="shared" si="27"/>
        <v>.</v>
      </c>
      <c r="BF12" s="52" t="str">
        <f t="shared" si="28"/>
        <v>.</v>
      </c>
      <c r="BG12" s="52" t="str">
        <f t="shared" si="29"/>
        <v>.</v>
      </c>
      <c r="BH12" s="52" t="str">
        <f t="shared" si="30"/>
        <v>.</v>
      </c>
      <c r="BI12" s="44" t="str">
        <f t="shared" si="31"/>
        <v/>
      </c>
      <c r="BJ12" s="52" t="str">
        <f t="shared" si="32"/>
        <v>.</v>
      </c>
      <c r="BK12" s="52" t="str">
        <f t="shared" si="33"/>
        <v>.</v>
      </c>
      <c r="BL12" s="52" t="str">
        <f t="shared" si="34"/>
        <v>.</v>
      </c>
      <c r="BM12" s="52" t="str">
        <f t="shared" si="35"/>
        <v>.</v>
      </c>
      <c r="BN12" s="52" t="str">
        <f t="shared" si="36"/>
        <v>.</v>
      </c>
      <c r="BO12" s="44" t="str">
        <f t="shared" si="37"/>
        <v/>
      </c>
      <c r="BP12" s="52" t="str">
        <f t="shared" si="38"/>
        <v>.</v>
      </c>
      <c r="BQ12" s="52" t="str">
        <f t="shared" si="39"/>
        <v>.</v>
      </c>
      <c r="BR12" s="52" t="str">
        <f t="shared" si="40"/>
        <v>.</v>
      </c>
      <c r="BS12" s="52" t="str">
        <f t="shared" si="41"/>
        <v>.</v>
      </c>
      <c r="BT12" s="52" t="str">
        <f t="shared" si="42"/>
        <v>.</v>
      </c>
      <c r="BU12" s="44" t="str">
        <f t="shared" si="43"/>
        <v/>
      </c>
      <c r="BV12" s="52" t="str">
        <f t="shared" si="44"/>
        <v>.</v>
      </c>
      <c r="BW12" s="52" t="str">
        <f t="shared" si="45"/>
        <v>.</v>
      </c>
      <c r="BX12" s="52" t="str">
        <f t="shared" si="46"/>
        <v>.</v>
      </c>
      <c r="BY12" s="52" t="str">
        <f t="shared" si="47"/>
        <v>.</v>
      </c>
      <c r="BZ12" s="52" t="str">
        <f t="shared" si="48"/>
        <v>.</v>
      </c>
      <c r="CA12" s="44" t="str">
        <f t="shared" si="49"/>
        <v/>
      </c>
      <c r="CB12" s="52" t="str">
        <f t="shared" si="50"/>
        <v>.</v>
      </c>
      <c r="CC12" s="52" t="str">
        <f t="shared" si="51"/>
        <v>.</v>
      </c>
      <c r="CD12" s="52" t="str">
        <f t="shared" si="52"/>
        <v>.</v>
      </c>
      <c r="CE12" s="52" t="str">
        <f t="shared" si="53"/>
        <v>.</v>
      </c>
      <c r="CF12" s="52" t="str">
        <f t="shared" si="54"/>
        <v>.</v>
      </c>
      <c r="CG12" s="44" t="str">
        <f t="shared" si="55"/>
        <v/>
      </c>
    </row>
    <row r="13" spans="1:86" s="10" customFormat="1" ht="15" customHeight="1" x14ac:dyDescent="0.25">
      <c r="A13" s="283" t="str">
        <f>IF('Work Packages'!A13="","",'Work Packages'!A13)</f>
        <v/>
      </c>
      <c r="B13" s="284" t="str">
        <f>IF('Work Packages'!B13="","",'Work Packages'!B13)</f>
        <v/>
      </c>
      <c r="C13" s="284" t="str">
        <f>IF('Work Packages'!C13="","",'Work Packages'!C13)</f>
        <v/>
      </c>
      <c r="D13" s="285" t="str">
        <f>IF('Work Packages'!D13="","",'Work Packages'!D13)</f>
        <v/>
      </c>
      <c r="E13" s="4"/>
      <c r="F13" s="5">
        <v>0</v>
      </c>
      <c r="G13" s="60" t="str">
        <f>IF(E13="","",VLOOKUP(E13,'Personnel Base Data'!$A$5:$B$10,2,FALSE))</f>
        <v/>
      </c>
      <c r="H13" s="38" t="str">
        <f>IF(E13="","",VLOOKUP(E13,'Personnel Base Data'!$A$5:$C$10,3,FALSE)*F13*$D13/12)</f>
        <v/>
      </c>
      <c r="I13" s="4"/>
      <c r="J13" s="5">
        <v>0</v>
      </c>
      <c r="K13" s="58" t="str">
        <f>IF(I13="","",VLOOKUP(I13,'Personnel Base Data'!$E$5:$F$10,2,FALSE))</f>
        <v/>
      </c>
      <c r="L13" s="6" t="str">
        <f>IF(I13="","",VLOOKUP(I13,'Personnel Base Data'!$E$5:$G$10,3,FALSE)*J13*$D13/12)</f>
        <v/>
      </c>
      <c r="M13" s="4"/>
      <c r="N13" s="5">
        <v>0</v>
      </c>
      <c r="O13" s="55" t="str">
        <f>IF(M13="","",VLOOKUP(M13,'Personnel Base Data'!$I$5:$J$10,2,FALSE))</f>
        <v/>
      </c>
      <c r="P13" s="65" t="str">
        <f>IF(M13="","",VLOOKUP(M13,'Personnel Base Data'!$I$5:$K$10,3,FALSE)*N13*$D13/12)</f>
        <v/>
      </c>
      <c r="Q13" s="4"/>
      <c r="R13" s="5">
        <v>0</v>
      </c>
      <c r="S13" s="64" t="str">
        <f>IF(Q13="","",VLOOKUP(Q13,'Personnel Base Data'!$M$5:$N$10,2,FALSE))</f>
        <v/>
      </c>
      <c r="T13" s="7" t="str">
        <f>IF(Q13="","",VLOOKUP(Q13,'Personnel Base Data'!$M$5:$O$10,3,FALSE)*R13*$D13/12)</f>
        <v/>
      </c>
      <c r="U13" s="4"/>
      <c r="V13" s="5">
        <v>0</v>
      </c>
      <c r="W13" s="62" t="str">
        <f>IF(U13="","",VLOOKUP(U13,'Personnel Base Data'!$Q$5:$R$10,2,FALSE))</f>
        <v/>
      </c>
      <c r="X13" s="8" t="str">
        <f>IF(U13="","",VLOOKUP(U13,'Personnel Base Data'!$Q$5:$S$10,3,FALSE)*V13*$D13/12)</f>
        <v/>
      </c>
      <c r="Y13" s="4"/>
      <c r="Z13" s="5">
        <v>0</v>
      </c>
      <c r="AA13" s="128" t="str">
        <f>IF(Y13="","",VLOOKUP(Y13,'Personnel Base Data'!$U$5:$V$10,2,FALSE))</f>
        <v/>
      </c>
      <c r="AB13" s="129" t="str">
        <f>IF(Y13="","",VLOOKUP(Y13,'Personnel Base Data'!$U$5:$W$10,3,FALSE)*Z13*$D13/12)</f>
        <v/>
      </c>
      <c r="AC13" s="4"/>
      <c r="AD13" s="5">
        <v>0</v>
      </c>
      <c r="AE13" s="131" t="str">
        <f>IF(AC13="","",VLOOKUP(AC13,'Personnel Base Data'!$Y$5:$Z$10,2,FALSE))</f>
        <v/>
      </c>
      <c r="AF13" s="132" t="str">
        <f>IF(AC13="","",VLOOKUP(AC13,'Personnel Base Data'!$Y$5:$AA$10,3,FALSE)*AD13*$D13/12)</f>
        <v/>
      </c>
      <c r="AG13" s="4"/>
      <c r="AH13" s="5">
        <v>0</v>
      </c>
      <c r="AI13" s="141" t="str">
        <f>IF(AG13="","",VLOOKUP(AG13,'Personnel Base Data'!$AC$5:$AD$10,2,FALSE))</f>
        <v/>
      </c>
      <c r="AJ13" s="142" t="str">
        <f>IF(AG13="","",VLOOKUP(AG13,'Personnel Base Data'!$AC$5:$AE$10,3,FALSE)*AH13*$D13/12)</f>
        <v/>
      </c>
      <c r="AK13" s="44"/>
      <c r="AL13" s="52" t="str">
        <f t="shared" si="8"/>
        <v>.</v>
      </c>
      <c r="AM13" s="52" t="str">
        <f t="shared" si="9"/>
        <v>.</v>
      </c>
      <c r="AN13" s="52" t="str">
        <f t="shared" si="10"/>
        <v>.</v>
      </c>
      <c r="AO13" s="52" t="str">
        <f t="shared" si="11"/>
        <v>.</v>
      </c>
      <c r="AP13" s="52" t="str">
        <f t="shared" si="12"/>
        <v>.</v>
      </c>
      <c r="AQ13" s="44" t="str">
        <f t="shared" si="13"/>
        <v/>
      </c>
      <c r="AR13" s="52" t="str">
        <f t="shared" si="14"/>
        <v>.</v>
      </c>
      <c r="AS13" s="52" t="str">
        <f t="shared" si="15"/>
        <v>.</v>
      </c>
      <c r="AT13" s="52" t="str">
        <f t="shared" si="16"/>
        <v>.</v>
      </c>
      <c r="AU13" s="52" t="str">
        <f t="shared" si="17"/>
        <v>.</v>
      </c>
      <c r="AV13" s="52" t="str">
        <f t="shared" si="18"/>
        <v>.</v>
      </c>
      <c r="AW13" s="44" t="str">
        <f t="shared" si="19"/>
        <v/>
      </c>
      <c r="AX13" s="52" t="str">
        <f t="shared" si="20"/>
        <v>.</v>
      </c>
      <c r="AY13" s="52" t="str">
        <f t="shared" si="21"/>
        <v>.</v>
      </c>
      <c r="AZ13" s="52" t="str">
        <f t="shared" si="22"/>
        <v>.</v>
      </c>
      <c r="BA13" s="52" t="str">
        <f t="shared" si="23"/>
        <v>.</v>
      </c>
      <c r="BB13" s="52" t="str">
        <f t="shared" si="24"/>
        <v>.</v>
      </c>
      <c r="BC13" s="44" t="str">
        <f t="shared" si="25"/>
        <v/>
      </c>
      <c r="BD13" s="52" t="str">
        <f t="shared" si="26"/>
        <v>.</v>
      </c>
      <c r="BE13" s="52" t="str">
        <f t="shared" si="27"/>
        <v>.</v>
      </c>
      <c r="BF13" s="52" t="str">
        <f t="shared" si="28"/>
        <v>.</v>
      </c>
      <c r="BG13" s="52" t="str">
        <f t="shared" si="29"/>
        <v>.</v>
      </c>
      <c r="BH13" s="52" t="str">
        <f t="shared" si="30"/>
        <v>.</v>
      </c>
      <c r="BI13" s="44" t="str">
        <f t="shared" si="31"/>
        <v/>
      </c>
      <c r="BJ13" s="52" t="str">
        <f t="shared" si="32"/>
        <v>.</v>
      </c>
      <c r="BK13" s="52" t="str">
        <f t="shared" si="33"/>
        <v>.</v>
      </c>
      <c r="BL13" s="52" t="str">
        <f t="shared" si="34"/>
        <v>.</v>
      </c>
      <c r="BM13" s="52" t="str">
        <f t="shared" si="35"/>
        <v>.</v>
      </c>
      <c r="BN13" s="52" t="str">
        <f t="shared" si="36"/>
        <v>.</v>
      </c>
      <c r="BO13" s="44" t="str">
        <f t="shared" si="37"/>
        <v/>
      </c>
      <c r="BP13" s="52" t="str">
        <f t="shared" si="38"/>
        <v>.</v>
      </c>
      <c r="BQ13" s="52" t="str">
        <f t="shared" si="39"/>
        <v>.</v>
      </c>
      <c r="BR13" s="52" t="str">
        <f t="shared" si="40"/>
        <v>.</v>
      </c>
      <c r="BS13" s="52" t="str">
        <f t="shared" si="41"/>
        <v>.</v>
      </c>
      <c r="BT13" s="52" t="str">
        <f t="shared" si="42"/>
        <v>.</v>
      </c>
      <c r="BU13" s="44" t="str">
        <f t="shared" si="43"/>
        <v/>
      </c>
      <c r="BV13" s="52" t="str">
        <f t="shared" si="44"/>
        <v>.</v>
      </c>
      <c r="BW13" s="52" t="str">
        <f t="shared" si="45"/>
        <v>.</v>
      </c>
      <c r="BX13" s="52" t="str">
        <f t="shared" si="46"/>
        <v>.</v>
      </c>
      <c r="BY13" s="52" t="str">
        <f t="shared" si="47"/>
        <v>.</v>
      </c>
      <c r="BZ13" s="52" t="str">
        <f t="shared" si="48"/>
        <v>.</v>
      </c>
      <c r="CA13" s="44" t="str">
        <f t="shared" si="49"/>
        <v/>
      </c>
      <c r="CB13" s="52" t="str">
        <f t="shared" si="50"/>
        <v>.</v>
      </c>
      <c r="CC13" s="52" t="str">
        <f t="shared" si="51"/>
        <v>.</v>
      </c>
      <c r="CD13" s="52" t="str">
        <f t="shared" si="52"/>
        <v>.</v>
      </c>
      <c r="CE13" s="52" t="str">
        <f t="shared" si="53"/>
        <v>.</v>
      </c>
      <c r="CF13" s="52" t="str">
        <f t="shared" si="54"/>
        <v>.</v>
      </c>
      <c r="CG13" s="44" t="str">
        <f t="shared" si="55"/>
        <v/>
      </c>
    </row>
    <row r="14" spans="1:86" s="10" customFormat="1" ht="15" customHeight="1" x14ac:dyDescent="0.25">
      <c r="A14" s="283" t="str">
        <f>IF('Work Packages'!A14="","",'Work Packages'!A14)</f>
        <v/>
      </c>
      <c r="B14" s="284" t="str">
        <f>IF('Work Packages'!B14="","",'Work Packages'!B14)</f>
        <v/>
      </c>
      <c r="C14" s="284" t="str">
        <f>IF('Work Packages'!C14="","",'Work Packages'!C14)</f>
        <v/>
      </c>
      <c r="D14" s="285" t="str">
        <f>IF('Work Packages'!D14="","",'Work Packages'!D14)</f>
        <v/>
      </c>
      <c r="E14" s="4"/>
      <c r="F14" s="5">
        <v>0</v>
      </c>
      <c r="G14" s="60" t="str">
        <f>IF(E14="","",VLOOKUP(E14,'Personnel Base Data'!$A$5:$B$10,2,FALSE))</f>
        <v/>
      </c>
      <c r="H14" s="38" t="str">
        <f>IF(E14="","",VLOOKUP(E14,'Personnel Base Data'!$A$5:$C$10,3,FALSE)*F14*$D14/12)</f>
        <v/>
      </c>
      <c r="I14" s="4"/>
      <c r="J14" s="5">
        <v>0</v>
      </c>
      <c r="K14" s="58" t="str">
        <f>IF(I14="","",VLOOKUP(I14,'Personnel Base Data'!$E$5:$F$10,2,FALSE))</f>
        <v/>
      </c>
      <c r="L14" s="6" t="str">
        <f>IF(I14="","",VLOOKUP(I14,'Personnel Base Data'!$E$5:$G$10,3,FALSE)*J14*$D14/12)</f>
        <v/>
      </c>
      <c r="M14" s="4"/>
      <c r="N14" s="5">
        <v>0</v>
      </c>
      <c r="O14" s="55" t="str">
        <f>IF(M14="","",VLOOKUP(M14,'Personnel Base Data'!$I$5:$J$10,2,FALSE))</f>
        <v/>
      </c>
      <c r="P14" s="65" t="str">
        <f>IF(M14="","",VLOOKUP(M14,'Personnel Base Data'!$I$5:$K$10,3,FALSE)*N14*$D14/12)</f>
        <v/>
      </c>
      <c r="Q14" s="4"/>
      <c r="R14" s="5">
        <v>0</v>
      </c>
      <c r="S14" s="64" t="str">
        <f>IF(Q14="","",VLOOKUP(Q14,'Personnel Base Data'!$M$5:$N$10,2,FALSE))</f>
        <v/>
      </c>
      <c r="T14" s="7" t="str">
        <f>IF(Q14="","",VLOOKUP(Q14,'Personnel Base Data'!$M$5:$O$10,3,FALSE)*R14*$D14/12)</f>
        <v/>
      </c>
      <c r="U14" s="4"/>
      <c r="V14" s="5">
        <v>0</v>
      </c>
      <c r="W14" s="62" t="str">
        <f>IF(U14="","",VLOOKUP(U14,'Personnel Base Data'!$Q$5:$R$10,2,FALSE))</f>
        <v/>
      </c>
      <c r="X14" s="8" t="str">
        <f>IF(U14="","",VLOOKUP(U14,'Personnel Base Data'!$Q$5:$S$10,3,FALSE)*V14*$D14/12)</f>
        <v/>
      </c>
      <c r="Y14" s="4"/>
      <c r="Z14" s="5">
        <v>0</v>
      </c>
      <c r="AA14" s="128" t="str">
        <f>IF(Y14="","",VLOOKUP(Y14,'Personnel Base Data'!$U$5:$V$10,2,FALSE))</f>
        <v/>
      </c>
      <c r="AB14" s="129" t="str">
        <f>IF(Y14="","",VLOOKUP(Y14,'Personnel Base Data'!$U$5:$W$10,3,FALSE)*Z14*$D14/12)</f>
        <v/>
      </c>
      <c r="AC14" s="4"/>
      <c r="AD14" s="5">
        <v>0</v>
      </c>
      <c r="AE14" s="131" t="str">
        <f>IF(AC14="","",VLOOKUP(AC14,'Personnel Base Data'!$Y$5:$Z$10,2,FALSE))</f>
        <v/>
      </c>
      <c r="AF14" s="132" t="str">
        <f>IF(AC14="","",VLOOKUP(AC14,'Personnel Base Data'!$Y$5:$AA$10,3,FALSE)*AD14*$D14/12)</f>
        <v/>
      </c>
      <c r="AG14" s="4"/>
      <c r="AH14" s="5">
        <v>0</v>
      </c>
      <c r="AI14" s="141" t="str">
        <f>IF(AG14="","",VLOOKUP(AG14,'Personnel Base Data'!$AC$5:$AD$10,2,FALSE))</f>
        <v/>
      </c>
      <c r="AJ14" s="142" t="str">
        <f>IF(AG14="","",VLOOKUP(AG14,'Personnel Base Data'!$AC$5:$AE$10,3,FALSE)*AH14*$D14/12)</f>
        <v/>
      </c>
      <c r="AK14" s="44"/>
      <c r="AL14" s="52" t="str">
        <f t="shared" si="8"/>
        <v>.</v>
      </c>
      <c r="AM14" s="52" t="str">
        <f t="shared" si="9"/>
        <v>.</v>
      </c>
      <c r="AN14" s="52" t="str">
        <f t="shared" si="10"/>
        <v>.</v>
      </c>
      <c r="AO14" s="52" t="str">
        <f t="shared" si="11"/>
        <v>.</v>
      </c>
      <c r="AP14" s="52" t="str">
        <f t="shared" si="12"/>
        <v>.</v>
      </c>
      <c r="AQ14" s="44" t="str">
        <f t="shared" si="13"/>
        <v/>
      </c>
      <c r="AR14" s="52" t="str">
        <f t="shared" si="14"/>
        <v>.</v>
      </c>
      <c r="AS14" s="52" t="str">
        <f t="shared" si="15"/>
        <v>.</v>
      </c>
      <c r="AT14" s="52" t="str">
        <f t="shared" si="16"/>
        <v>.</v>
      </c>
      <c r="AU14" s="52" t="str">
        <f t="shared" si="17"/>
        <v>.</v>
      </c>
      <c r="AV14" s="52" t="str">
        <f t="shared" si="18"/>
        <v>.</v>
      </c>
      <c r="AW14" s="44" t="str">
        <f t="shared" si="19"/>
        <v/>
      </c>
      <c r="AX14" s="52" t="str">
        <f t="shared" si="20"/>
        <v>.</v>
      </c>
      <c r="AY14" s="52" t="str">
        <f t="shared" si="21"/>
        <v>.</v>
      </c>
      <c r="AZ14" s="52" t="str">
        <f t="shared" si="22"/>
        <v>.</v>
      </c>
      <c r="BA14" s="52" t="str">
        <f t="shared" si="23"/>
        <v>.</v>
      </c>
      <c r="BB14" s="52" t="str">
        <f t="shared" si="24"/>
        <v>.</v>
      </c>
      <c r="BC14" s="44" t="str">
        <f t="shared" si="25"/>
        <v/>
      </c>
      <c r="BD14" s="52" t="str">
        <f t="shared" si="26"/>
        <v>.</v>
      </c>
      <c r="BE14" s="52" t="str">
        <f t="shared" si="27"/>
        <v>.</v>
      </c>
      <c r="BF14" s="52" t="str">
        <f t="shared" si="28"/>
        <v>.</v>
      </c>
      <c r="BG14" s="52" t="str">
        <f t="shared" si="29"/>
        <v>.</v>
      </c>
      <c r="BH14" s="52" t="str">
        <f t="shared" si="30"/>
        <v>.</v>
      </c>
      <c r="BI14" s="44" t="str">
        <f t="shared" si="31"/>
        <v/>
      </c>
      <c r="BJ14" s="52" t="str">
        <f t="shared" si="32"/>
        <v>.</v>
      </c>
      <c r="BK14" s="52" t="str">
        <f t="shared" si="33"/>
        <v>.</v>
      </c>
      <c r="BL14" s="52" t="str">
        <f t="shared" si="34"/>
        <v>.</v>
      </c>
      <c r="BM14" s="52" t="str">
        <f t="shared" si="35"/>
        <v>.</v>
      </c>
      <c r="BN14" s="52" t="str">
        <f t="shared" si="36"/>
        <v>.</v>
      </c>
      <c r="BO14" s="44" t="str">
        <f t="shared" si="37"/>
        <v/>
      </c>
      <c r="BP14" s="52" t="str">
        <f t="shared" si="38"/>
        <v>.</v>
      </c>
      <c r="BQ14" s="52" t="str">
        <f t="shared" si="39"/>
        <v>.</v>
      </c>
      <c r="BR14" s="52" t="str">
        <f t="shared" si="40"/>
        <v>.</v>
      </c>
      <c r="BS14" s="52" t="str">
        <f t="shared" si="41"/>
        <v>.</v>
      </c>
      <c r="BT14" s="52" t="str">
        <f t="shared" si="42"/>
        <v>.</v>
      </c>
      <c r="BU14" s="44" t="str">
        <f t="shared" si="43"/>
        <v/>
      </c>
      <c r="BV14" s="52" t="str">
        <f t="shared" si="44"/>
        <v>.</v>
      </c>
      <c r="BW14" s="52" t="str">
        <f t="shared" si="45"/>
        <v>.</v>
      </c>
      <c r="BX14" s="52" t="str">
        <f t="shared" si="46"/>
        <v>.</v>
      </c>
      <c r="BY14" s="52" t="str">
        <f t="shared" si="47"/>
        <v>.</v>
      </c>
      <c r="BZ14" s="52" t="str">
        <f t="shared" si="48"/>
        <v>.</v>
      </c>
      <c r="CA14" s="44" t="str">
        <f t="shared" si="49"/>
        <v/>
      </c>
      <c r="CB14" s="52" t="str">
        <f t="shared" si="50"/>
        <v>.</v>
      </c>
      <c r="CC14" s="52" t="str">
        <f t="shared" si="51"/>
        <v>.</v>
      </c>
      <c r="CD14" s="52" t="str">
        <f t="shared" si="52"/>
        <v>.</v>
      </c>
      <c r="CE14" s="52" t="str">
        <f t="shared" si="53"/>
        <v>.</v>
      </c>
      <c r="CF14" s="52" t="str">
        <f t="shared" si="54"/>
        <v>.</v>
      </c>
      <c r="CG14" s="44" t="str">
        <f t="shared" si="55"/>
        <v/>
      </c>
    </row>
    <row r="15" spans="1:86" s="10" customFormat="1" ht="15" customHeight="1" x14ac:dyDescent="0.25">
      <c r="A15" s="283" t="str">
        <f>IF('Work Packages'!A15="","",'Work Packages'!A15)</f>
        <v/>
      </c>
      <c r="B15" s="284" t="str">
        <f>IF('Work Packages'!B15="","",'Work Packages'!B15)</f>
        <v/>
      </c>
      <c r="C15" s="284" t="str">
        <f>IF('Work Packages'!C15="","",'Work Packages'!C15)</f>
        <v/>
      </c>
      <c r="D15" s="285" t="str">
        <f>IF('Work Packages'!D15="","",'Work Packages'!D15)</f>
        <v/>
      </c>
      <c r="E15" s="4"/>
      <c r="F15" s="5">
        <v>0</v>
      </c>
      <c r="G15" s="60" t="str">
        <f>IF(E15="","",VLOOKUP(E15,'Personnel Base Data'!$A$5:$B$10,2,FALSE))</f>
        <v/>
      </c>
      <c r="H15" s="38" t="str">
        <f>IF(E15="","",VLOOKUP(E15,'Personnel Base Data'!$A$5:$C$10,3,FALSE)*F15*$D15/12)</f>
        <v/>
      </c>
      <c r="I15" s="4"/>
      <c r="J15" s="5">
        <v>0</v>
      </c>
      <c r="K15" s="58" t="str">
        <f>IF(I15="","",VLOOKUP(I15,'Personnel Base Data'!$E$5:$F$10,2,FALSE))</f>
        <v/>
      </c>
      <c r="L15" s="6" t="str">
        <f>IF(I15="","",VLOOKUP(I15,'Personnel Base Data'!$E$5:$G$10,3,FALSE)*J15*$D15/12)</f>
        <v/>
      </c>
      <c r="M15" s="4"/>
      <c r="N15" s="5">
        <v>0</v>
      </c>
      <c r="O15" s="55" t="str">
        <f>IF(M15="","",VLOOKUP(M15,'Personnel Base Data'!$I$5:$J$10,2,FALSE))</f>
        <v/>
      </c>
      <c r="P15" s="65" t="str">
        <f>IF(M15="","",VLOOKUP(M15,'Personnel Base Data'!$I$5:$K$10,3,FALSE)*N15*$D15/12)</f>
        <v/>
      </c>
      <c r="Q15" s="4"/>
      <c r="R15" s="5">
        <v>0</v>
      </c>
      <c r="S15" s="64" t="str">
        <f>IF(Q15="","",VLOOKUP(Q15,'Personnel Base Data'!$M$5:$N$10,2,FALSE))</f>
        <v/>
      </c>
      <c r="T15" s="7" t="str">
        <f>IF(Q15="","",VLOOKUP(Q15,'Personnel Base Data'!$M$5:$O$10,3,FALSE)*R15*$D15/12)</f>
        <v/>
      </c>
      <c r="U15" s="4"/>
      <c r="V15" s="5">
        <v>0</v>
      </c>
      <c r="W15" s="62" t="str">
        <f>IF(U15="","",VLOOKUP(U15,'Personnel Base Data'!$Q$5:$R$10,2,FALSE))</f>
        <v/>
      </c>
      <c r="X15" s="8" t="str">
        <f>IF(U15="","",VLOOKUP(U15,'Personnel Base Data'!$Q$5:$S$10,3,FALSE)*V15*$D15/12)</f>
        <v/>
      </c>
      <c r="Y15" s="4"/>
      <c r="Z15" s="5">
        <v>0</v>
      </c>
      <c r="AA15" s="128" t="str">
        <f>IF(Y15="","",VLOOKUP(Y15,'Personnel Base Data'!$U$5:$V$10,2,FALSE))</f>
        <v/>
      </c>
      <c r="AB15" s="129" t="str">
        <f>IF(Y15="","",VLOOKUP(Y15,'Personnel Base Data'!$U$5:$W$10,3,FALSE)*Z15*$D15/12)</f>
        <v/>
      </c>
      <c r="AC15" s="4"/>
      <c r="AD15" s="5">
        <v>0</v>
      </c>
      <c r="AE15" s="131" t="str">
        <f>IF(AC15="","",VLOOKUP(AC15,'Personnel Base Data'!$Y$5:$Z$10,2,FALSE))</f>
        <v/>
      </c>
      <c r="AF15" s="132" t="str">
        <f>IF(AC15="","",VLOOKUP(AC15,'Personnel Base Data'!$Y$5:$AA$10,3,FALSE)*AD15*$D15/12)</f>
        <v/>
      </c>
      <c r="AG15" s="4"/>
      <c r="AH15" s="5">
        <v>0</v>
      </c>
      <c r="AI15" s="141" t="str">
        <f>IF(AG15="","",VLOOKUP(AG15,'Personnel Base Data'!$AC$5:$AD$10,2,FALSE))</f>
        <v/>
      </c>
      <c r="AJ15" s="142" t="str">
        <f>IF(AG15="","",VLOOKUP(AG15,'Personnel Base Data'!$AC$5:$AE$10,3,FALSE)*AH15*$D15/12)</f>
        <v/>
      </c>
      <c r="AK15" s="44"/>
      <c r="AL15" s="52" t="str">
        <f t="shared" si="8"/>
        <v>.</v>
      </c>
      <c r="AM15" s="52" t="str">
        <f t="shared" si="9"/>
        <v>.</v>
      </c>
      <c r="AN15" s="52" t="str">
        <f t="shared" si="10"/>
        <v>.</v>
      </c>
      <c r="AO15" s="52" t="str">
        <f t="shared" si="11"/>
        <v>.</v>
      </c>
      <c r="AP15" s="52" t="str">
        <f t="shared" si="12"/>
        <v>.</v>
      </c>
      <c r="AQ15" s="44" t="str">
        <f t="shared" si="13"/>
        <v/>
      </c>
      <c r="AR15" s="52" t="str">
        <f t="shared" si="14"/>
        <v>.</v>
      </c>
      <c r="AS15" s="52" t="str">
        <f t="shared" si="15"/>
        <v>.</v>
      </c>
      <c r="AT15" s="52" t="str">
        <f t="shared" si="16"/>
        <v>.</v>
      </c>
      <c r="AU15" s="52" t="str">
        <f t="shared" si="17"/>
        <v>.</v>
      </c>
      <c r="AV15" s="52" t="str">
        <f t="shared" si="18"/>
        <v>.</v>
      </c>
      <c r="AW15" s="44" t="str">
        <f t="shared" si="19"/>
        <v/>
      </c>
      <c r="AX15" s="52" t="str">
        <f t="shared" si="20"/>
        <v>.</v>
      </c>
      <c r="AY15" s="52" t="str">
        <f t="shared" si="21"/>
        <v>.</v>
      </c>
      <c r="AZ15" s="52" t="str">
        <f t="shared" si="22"/>
        <v>.</v>
      </c>
      <c r="BA15" s="52" t="str">
        <f t="shared" si="23"/>
        <v>.</v>
      </c>
      <c r="BB15" s="52" t="str">
        <f t="shared" si="24"/>
        <v>.</v>
      </c>
      <c r="BC15" s="44" t="str">
        <f t="shared" si="25"/>
        <v/>
      </c>
      <c r="BD15" s="52" t="str">
        <f t="shared" si="26"/>
        <v>.</v>
      </c>
      <c r="BE15" s="52" t="str">
        <f t="shared" si="27"/>
        <v>.</v>
      </c>
      <c r="BF15" s="52" t="str">
        <f t="shared" si="28"/>
        <v>.</v>
      </c>
      <c r="BG15" s="52" t="str">
        <f t="shared" si="29"/>
        <v>.</v>
      </c>
      <c r="BH15" s="52" t="str">
        <f t="shared" si="30"/>
        <v>.</v>
      </c>
      <c r="BI15" s="44" t="str">
        <f t="shared" si="31"/>
        <v/>
      </c>
      <c r="BJ15" s="52" t="str">
        <f t="shared" si="32"/>
        <v>.</v>
      </c>
      <c r="BK15" s="52" t="str">
        <f t="shared" si="33"/>
        <v>.</v>
      </c>
      <c r="BL15" s="52" t="str">
        <f t="shared" si="34"/>
        <v>.</v>
      </c>
      <c r="BM15" s="52" t="str">
        <f t="shared" si="35"/>
        <v>.</v>
      </c>
      <c r="BN15" s="52" t="str">
        <f t="shared" si="36"/>
        <v>.</v>
      </c>
      <c r="BO15" s="44" t="str">
        <f t="shared" si="37"/>
        <v/>
      </c>
      <c r="BP15" s="52" t="str">
        <f t="shared" si="38"/>
        <v>.</v>
      </c>
      <c r="BQ15" s="52" t="str">
        <f t="shared" si="39"/>
        <v>.</v>
      </c>
      <c r="BR15" s="52" t="str">
        <f t="shared" si="40"/>
        <v>.</v>
      </c>
      <c r="BS15" s="52" t="str">
        <f t="shared" si="41"/>
        <v>.</v>
      </c>
      <c r="BT15" s="52" t="str">
        <f t="shared" si="42"/>
        <v>.</v>
      </c>
      <c r="BU15" s="44" t="str">
        <f t="shared" si="43"/>
        <v/>
      </c>
      <c r="BV15" s="52" t="str">
        <f t="shared" si="44"/>
        <v>.</v>
      </c>
      <c r="BW15" s="52" t="str">
        <f t="shared" si="45"/>
        <v>.</v>
      </c>
      <c r="BX15" s="52" t="str">
        <f t="shared" si="46"/>
        <v>.</v>
      </c>
      <c r="BY15" s="52" t="str">
        <f t="shared" si="47"/>
        <v>.</v>
      </c>
      <c r="BZ15" s="52" t="str">
        <f t="shared" si="48"/>
        <v>.</v>
      </c>
      <c r="CA15" s="44" t="str">
        <f t="shared" si="49"/>
        <v/>
      </c>
      <c r="CB15" s="52" t="str">
        <f t="shared" si="50"/>
        <v>.</v>
      </c>
      <c r="CC15" s="52" t="str">
        <f t="shared" si="51"/>
        <v>.</v>
      </c>
      <c r="CD15" s="52" t="str">
        <f t="shared" si="52"/>
        <v>.</v>
      </c>
      <c r="CE15" s="52" t="str">
        <f t="shared" si="53"/>
        <v>.</v>
      </c>
      <c r="CF15" s="52" t="str">
        <f t="shared" si="54"/>
        <v>.</v>
      </c>
      <c r="CG15" s="44" t="str">
        <f t="shared" si="55"/>
        <v/>
      </c>
    </row>
    <row r="16" spans="1:86" s="10" customFormat="1" ht="15" customHeight="1" x14ac:dyDescent="0.25">
      <c r="A16" s="283" t="str">
        <f>IF('Work Packages'!A16="","",'Work Packages'!A16)</f>
        <v/>
      </c>
      <c r="B16" s="284" t="str">
        <f>IF('Work Packages'!B16="","",'Work Packages'!B16)</f>
        <v/>
      </c>
      <c r="C16" s="284" t="str">
        <f>IF('Work Packages'!C16="","",'Work Packages'!C16)</f>
        <v/>
      </c>
      <c r="D16" s="285" t="str">
        <f>IF('Work Packages'!D16="","",'Work Packages'!D16)</f>
        <v/>
      </c>
      <c r="E16" s="4"/>
      <c r="F16" s="5">
        <v>0</v>
      </c>
      <c r="G16" s="60" t="str">
        <f>IF(E16="","",VLOOKUP(E16,'Personnel Base Data'!$A$5:$B$10,2,FALSE))</f>
        <v/>
      </c>
      <c r="H16" s="38" t="str">
        <f>IF(E16="","",VLOOKUP(E16,'Personnel Base Data'!$A$5:$C$10,3,FALSE)*F16*$D16/12)</f>
        <v/>
      </c>
      <c r="I16" s="4"/>
      <c r="J16" s="5">
        <v>0</v>
      </c>
      <c r="K16" s="58" t="str">
        <f>IF(I16="","",VLOOKUP(I16,'Personnel Base Data'!$E$5:$F$10,2,FALSE))</f>
        <v/>
      </c>
      <c r="L16" s="6" t="str">
        <f>IF(I16="","",VLOOKUP(I16,'Personnel Base Data'!$E$5:$G$10,3,FALSE)*J16*$D16/12)</f>
        <v/>
      </c>
      <c r="M16" s="4"/>
      <c r="N16" s="5">
        <v>0</v>
      </c>
      <c r="O16" s="55" t="str">
        <f>IF(M16="","",VLOOKUP(M16,'Personnel Base Data'!$I$5:$J$10,2,FALSE))</f>
        <v/>
      </c>
      <c r="P16" s="65" t="str">
        <f>IF(M16="","",VLOOKUP(M16,'Personnel Base Data'!$I$5:$K$10,3,FALSE)*N16*$D16/12)</f>
        <v/>
      </c>
      <c r="Q16" s="4"/>
      <c r="R16" s="5">
        <v>0</v>
      </c>
      <c r="S16" s="64" t="str">
        <f>IF(Q16="","",VLOOKUP(Q16,'Personnel Base Data'!$M$5:$N$10,2,FALSE))</f>
        <v/>
      </c>
      <c r="T16" s="7" t="str">
        <f>IF(Q16="","",VLOOKUP(Q16,'Personnel Base Data'!$M$5:$O$10,3,FALSE)*R16*$D16/12)</f>
        <v/>
      </c>
      <c r="U16" s="4"/>
      <c r="V16" s="5">
        <v>0</v>
      </c>
      <c r="W16" s="62" t="str">
        <f>IF(U16="","",VLOOKUP(U16,'Personnel Base Data'!$Q$5:$R$10,2,FALSE))</f>
        <v/>
      </c>
      <c r="X16" s="8" t="str">
        <f>IF(U16="","",VLOOKUP(U16,'Personnel Base Data'!$Q$5:$S$10,3,FALSE)*V16*$D16/12)</f>
        <v/>
      </c>
      <c r="Y16" s="4"/>
      <c r="Z16" s="5">
        <v>0</v>
      </c>
      <c r="AA16" s="128" t="str">
        <f>IF(Y16="","",VLOOKUP(Y16,'Personnel Base Data'!$U$5:$V$10,2,FALSE))</f>
        <v/>
      </c>
      <c r="AB16" s="129" t="str">
        <f>IF(Y16="","",VLOOKUP(Y16,'Personnel Base Data'!$U$5:$W$10,3,FALSE)*Z16*$D16/12)</f>
        <v/>
      </c>
      <c r="AC16" s="4"/>
      <c r="AD16" s="5">
        <v>0</v>
      </c>
      <c r="AE16" s="131" t="str">
        <f>IF(AC16="","",VLOOKUP(AC16,'Personnel Base Data'!$Y$5:$Z$10,2,FALSE))</f>
        <v/>
      </c>
      <c r="AF16" s="132" t="str">
        <f>IF(AC16="","",VLOOKUP(AC16,'Personnel Base Data'!$Y$5:$AA$10,3,FALSE)*AD16*$D16/12)</f>
        <v/>
      </c>
      <c r="AG16" s="4"/>
      <c r="AH16" s="5">
        <v>0</v>
      </c>
      <c r="AI16" s="141" t="str">
        <f>IF(AG16="","",VLOOKUP(AG16,'Personnel Base Data'!$AC$5:$AD$10,2,FALSE))</f>
        <v/>
      </c>
      <c r="AJ16" s="142" t="str">
        <f>IF(AG16="","",VLOOKUP(AG16,'Personnel Base Data'!$AC$5:$AE$10,3,FALSE)*AH16*$D16/12)</f>
        <v/>
      </c>
      <c r="AK16" s="44"/>
      <c r="AL16" s="52" t="str">
        <f t="shared" si="8"/>
        <v>.</v>
      </c>
      <c r="AM16" s="52" t="str">
        <f t="shared" si="9"/>
        <v>.</v>
      </c>
      <c r="AN16" s="52" t="str">
        <f t="shared" si="10"/>
        <v>.</v>
      </c>
      <c r="AO16" s="52" t="str">
        <f t="shared" si="11"/>
        <v>.</v>
      </c>
      <c r="AP16" s="52" t="str">
        <f t="shared" si="12"/>
        <v>.</v>
      </c>
      <c r="AQ16" s="44" t="str">
        <f t="shared" si="13"/>
        <v/>
      </c>
      <c r="AR16" s="52" t="str">
        <f t="shared" si="14"/>
        <v>.</v>
      </c>
      <c r="AS16" s="52" t="str">
        <f t="shared" si="15"/>
        <v>.</v>
      </c>
      <c r="AT16" s="52" t="str">
        <f t="shared" si="16"/>
        <v>.</v>
      </c>
      <c r="AU16" s="52" t="str">
        <f t="shared" si="17"/>
        <v>.</v>
      </c>
      <c r="AV16" s="52" t="str">
        <f t="shared" si="18"/>
        <v>.</v>
      </c>
      <c r="AW16" s="44" t="str">
        <f t="shared" si="19"/>
        <v/>
      </c>
      <c r="AX16" s="52" t="str">
        <f t="shared" si="20"/>
        <v>.</v>
      </c>
      <c r="AY16" s="52" t="str">
        <f t="shared" si="21"/>
        <v>.</v>
      </c>
      <c r="AZ16" s="52" t="str">
        <f t="shared" si="22"/>
        <v>.</v>
      </c>
      <c r="BA16" s="52" t="str">
        <f t="shared" si="23"/>
        <v>.</v>
      </c>
      <c r="BB16" s="52" t="str">
        <f t="shared" si="24"/>
        <v>.</v>
      </c>
      <c r="BC16" s="44" t="str">
        <f t="shared" si="25"/>
        <v/>
      </c>
      <c r="BD16" s="52" t="str">
        <f t="shared" si="26"/>
        <v>.</v>
      </c>
      <c r="BE16" s="52" t="str">
        <f t="shared" si="27"/>
        <v>.</v>
      </c>
      <c r="BF16" s="52" t="str">
        <f t="shared" si="28"/>
        <v>.</v>
      </c>
      <c r="BG16" s="52" t="str">
        <f t="shared" si="29"/>
        <v>.</v>
      </c>
      <c r="BH16" s="52" t="str">
        <f t="shared" si="30"/>
        <v>.</v>
      </c>
      <c r="BI16" s="44" t="str">
        <f t="shared" si="31"/>
        <v/>
      </c>
      <c r="BJ16" s="52" t="str">
        <f t="shared" si="32"/>
        <v>.</v>
      </c>
      <c r="BK16" s="52" t="str">
        <f t="shared" si="33"/>
        <v>.</v>
      </c>
      <c r="BL16" s="52" t="str">
        <f t="shared" si="34"/>
        <v>.</v>
      </c>
      <c r="BM16" s="52" t="str">
        <f t="shared" si="35"/>
        <v>.</v>
      </c>
      <c r="BN16" s="52" t="str">
        <f t="shared" si="36"/>
        <v>.</v>
      </c>
      <c r="BO16" s="44" t="str">
        <f t="shared" si="37"/>
        <v/>
      </c>
      <c r="BP16" s="52" t="str">
        <f t="shared" si="38"/>
        <v>.</v>
      </c>
      <c r="BQ16" s="52" t="str">
        <f t="shared" si="39"/>
        <v>.</v>
      </c>
      <c r="BR16" s="52" t="str">
        <f t="shared" si="40"/>
        <v>.</v>
      </c>
      <c r="BS16" s="52" t="str">
        <f t="shared" si="41"/>
        <v>.</v>
      </c>
      <c r="BT16" s="52" t="str">
        <f t="shared" si="42"/>
        <v>.</v>
      </c>
      <c r="BU16" s="44" t="str">
        <f t="shared" si="43"/>
        <v/>
      </c>
      <c r="BV16" s="52" t="str">
        <f t="shared" si="44"/>
        <v>.</v>
      </c>
      <c r="BW16" s="52" t="str">
        <f t="shared" si="45"/>
        <v>.</v>
      </c>
      <c r="BX16" s="52" t="str">
        <f t="shared" si="46"/>
        <v>.</v>
      </c>
      <c r="BY16" s="52" t="str">
        <f t="shared" si="47"/>
        <v>.</v>
      </c>
      <c r="BZ16" s="52" t="str">
        <f t="shared" si="48"/>
        <v>.</v>
      </c>
      <c r="CA16" s="44" t="str">
        <f t="shared" si="49"/>
        <v/>
      </c>
      <c r="CB16" s="52" t="str">
        <f t="shared" si="50"/>
        <v>.</v>
      </c>
      <c r="CC16" s="52" t="str">
        <f t="shared" si="51"/>
        <v>.</v>
      </c>
      <c r="CD16" s="52" t="str">
        <f t="shared" si="52"/>
        <v>.</v>
      </c>
      <c r="CE16" s="52" t="str">
        <f t="shared" si="53"/>
        <v>.</v>
      </c>
      <c r="CF16" s="52" t="str">
        <f t="shared" si="54"/>
        <v>.</v>
      </c>
      <c r="CG16" s="44" t="str">
        <f t="shared" si="55"/>
        <v/>
      </c>
    </row>
    <row r="17" spans="1:85" s="10" customFormat="1" ht="15" customHeight="1" x14ac:dyDescent="0.25">
      <c r="A17" s="283" t="str">
        <f>IF('Work Packages'!A17="","",'Work Packages'!A17)</f>
        <v/>
      </c>
      <c r="B17" s="284" t="str">
        <f>IF('Work Packages'!B17="","",'Work Packages'!B17)</f>
        <v/>
      </c>
      <c r="C17" s="284" t="str">
        <f>IF('Work Packages'!C17="","",'Work Packages'!C17)</f>
        <v/>
      </c>
      <c r="D17" s="285" t="str">
        <f>IF('Work Packages'!D17="","",'Work Packages'!D17)</f>
        <v/>
      </c>
      <c r="E17" s="4"/>
      <c r="F17" s="5">
        <v>0</v>
      </c>
      <c r="G17" s="60" t="str">
        <f>IF(E17="","",VLOOKUP(E17,'Personnel Base Data'!$A$5:$B$10,2,FALSE))</f>
        <v/>
      </c>
      <c r="H17" s="38" t="str">
        <f>IF(E17="","",VLOOKUP(E17,'Personnel Base Data'!$A$5:$C$10,3,FALSE)*F17*$D17/12)</f>
        <v/>
      </c>
      <c r="I17" s="4"/>
      <c r="J17" s="5">
        <v>0</v>
      </c>
      <c r="K17" s="58" t="str">
        <f>IF(I17="","",VLOOKUP(I17,'Personnel Base Data'!$E$5:$F$10,2,FALSE))</f>
        <v/>
      </c>
      <c r="L17" s="6" t="str">
        <f>IF(I17="","",VLOOKUP(I17,'Personnel Base Data'!$E$5:$G$10,3,FALSE)*J17*$D17/12)</f>
        <v/>
      </c>
      <c r="M17" s="4"/>
      <c r="N17" s="5">
        <v>0</v>
      </c>
      <c r="O17" s="55" t="str">
        <f>IF(M17="","",VLOOKUP(M17,'Personnel Base Data'!$I$5:$J$10,2,FALSE))</f>
        <v/>
      </c>
      <c r="P17" s="65" t="str">
        <f>IF(M17="","",VLOOKUP(M17,'Personnel Base Data'!$I$5:$K$10,3,FALSE)*N17*$D17/12)</f>
        <v/>
      </c>
      <c r="Q17" s="4"/>
      <c r="R17" s="5">
        <v>0</v>
      </c>
      <c r="S17" s="64" t="str">
        <f>IF(Q17="","",VLOOKUP(Q17,'Personnel Base Data'!$M$5:$N$10,2,FALSE))</f>
        <v/>
      </c>
      <c r="T17" s="7" t="str">
        <f>IF(Q17="","",VLOOKUP(Q17,'Personnel Base Data'!$M$5:$O$10,3,FALSE)*R17*$D17/12)</f>
        <v/>
      </c>
      <c r="U17" s="4"/>
      <c r="V17" s="5">
        <v>0</v>
      </c>
      <c r="W17" s="62" t="str">
        <f>IF(U17="","",VLOOKUP(U17,'Personnel Base Data'!$Q$5:$R$10,2,FALSE))</f>
        <v/>
      </c>
      <c r="X17" s="8" t="str">
        <f>IF(U17="","",VLOOKUP(U17,'Personnel Base Data'!$Q$5:$S$10,3,FALSE)*V17*$D17/12)</f>
        <v/>
      </c>
      <c r="Y17" s="4"/>
      <c r="Z17" s="5">
        <v>0</v>
      </c>
      <c r="AA17" s="128" t="str">
        <f>IF(Y17="","",VLOOKUP(Y17,'Personnel Base Data'!$U$5:$V$10,2,FALSE))</f>
        <v/>
      </c>
      <c r="AB17" s="129" t="str">
        <f>IF(Y17="","",VLOOKUP(Y17,'Personnel Base Data'!$U$5:$W$10,3,FALSE)*Z17*$D17/12)</f>
        <v/>
      </c>
      <c r="AC17" s="4"/>
      <c r="AD17" s="5">
        <v>0</v>
      </c>
      <c r="AE17" s="131" t="str">
        <f>IF(AC17="","",VLOOKUP(AC17,'Personnel Base Data'!$Y$5:$Z$10,2,FALSE))</f>
        <v/>
      </c>
      <c r="AF17" s="132" t="str">
        <f>IF(AC17="","",VLOOKUP(AC17,'Personnel Base Data'!$Y$5:$AA$10,3,FALSE)*AD17*$D17/12)</f>
        <v/>
      </c>
      <c r="AG17" s="4"/>
      <c r="AH17" s="5">
        <v>0</v>
      </c>
      <c r="AI17" s="141" t="str">
        <f>IF(AG17="","",VLOOKUP(AG17,'Personnel Base Data'!$AC$5:$AD$10,2,FALSE))</f>
        <v/>
      </c>
      <c r="AJ17" s="142" t="str">
        <f>IF(AG17="","",VLOOKUP(AG17,'Personnel Base Data'!$AC$5:$AE$10,3,FALSE)*AH17*$D17/12)</f>
        <v/>
      </c>
      <c r="AK17" s="44"/>
      <c r="AL17" s="52" t="str">
        <f t="shared" si="8"/>
        <v>.</v>
      </c>
      <c r="AM17" s="52" t="str">
        <f t="shared" si="9"/>
        <v>.</v>
      </c>
      <c r="AN17" s="52" t="str">
        <f t="shared" si="10"/>
        <v>.</v>
      </c>
      <c r="AO17" s="52" t="str">
        <f t="shared" si="11"/>
        <v>.</v>
      </c>
      <c r="AP17" s="52" t="str">
        <f t="shared" si="12"/>
        <v>.</v>
      </c>
      <c r="AQ17" s="44" t="str">
        <f t="shared" si="13"/>
        <v/>
      </c>
      <c r="AR17" s="52" t="str">
        <f t="shared" si="14"/>
        <v>.</v>
      </c>
      <c r="AS17" s="52" t="str">
        <f t="shared" si="15"/>
        <v>.</v>
      </c>
      <c r="AT17" s="52" t="str">
        <f t="shared" si="16"/>
        <v>.</v>
      </c>
      <c r="AU17" s="52" t="str">
        <f t="shared" si="17"/>
        <v>.</v>
      </c>
      <c r="AV17" s="52" t="str">
        <f t="shared" si="18"/>
        <v>.</v>
      </c>
      <c r="AW17" s="44" t="str">
        <f t="shared" si="19"/>
        <v/>
      </c>
      <c r="AX17" s="52" t="str">
        <f t="shared" si="20"/>
        <v>.</v>
      </c>
      <c r="AY17" s="52" t="str">
        <f t="shared" si="21"/>
        <v>.</v>
      </c>
      <c r="AZ17" s="52" t="str">
        <f t="shared" si="22"/>
        <v>.</v>
      </c>
      <c r="BA17" s="52" t="str">
        <f t="shared" si="23"/>
        <v>.</v>
      </c>
      <c r="BB17" s="52" t="str">
        <f t="shared" si="24"/>
        <v>.</v>
      </c>
      <c r="BC17" s="44" t="str">
        <f t="shared" si="25"/>
        <v/>
      </c>
      <c r="BD17" s="52" t="str">
        <f t="shared" si="26"/>
        <v>.</v>
      </c>
      <c r="BE17" s="52" t="str">
        <f t="shared" si="27"/>
        <v>.</v>
      </c>
      <c r="BF17" s="52" t="str">
        <f t="shared" si="28"/>
        <v>.</v>
      </c>
      <c r="BG17" s="52" t="str">
        <f t="shared" si="29"/>
        <v>.</v>
      </c>
      <c r="BH17" s="52" t="str">
        <f t="shared" si="30"/>
        <v>.</v>
      </c>
      <c r="BI17" s="44" t="str">
        <f t="shared" si="31"/>
        <v/>
      </c>
      <c r="BJ17" s="52" t="str">
        <f t="shared" si="32"/>
        <v>.</v>
      </c>
      <c r="BK17" s="52" t="str">
        <f t="shared" si="33"/>
        <v>.</v>
      </c>
      <c r="BL17" s="52" t="str">
        <f t="shared" si="34"/>
        <v>.</v>
      </c>
      <c r="BM17" s="52" t="str">
        <f t="shared" si="35"/>
        <v>.</v>
      </c>
      <c r="BN17" s="52" t="str">
        <f t="shared" si="36"/>
        <v>.</v>
      </c>
      <c r="BO17" s="44" t="str">
        <f t="shared" si="37"/>
        <v/>
      </c>
      <c r="BP17" s="52" t="str">
        <f t="shared" si="38"/>
        <v>.</v>
      </c>
      <c r="BQ17" s="52" t="str">
        <f t="shared" si="39"/>
        <v>.</v>
      </c>
      <c r="BR17" s="52" t="str">
        <f t="shared" si="40"/>
        <v>.</v>
      </c>
      <c r="BS17" s="52" t="str">
        <f t="shared" si="41"/>
        <v>.</v>
      </c>
      <c r="BT17" s="52" t="str">
        <f t="shared" si="42"/>
        <v>.</v>
      </c>
      <c r="BU17" s="44" t="str">
        <f t="shared" si="43"/>
        <v/>
      </c>
      <c r="BV17" s="52" t="str">
        <f t="shared" si="44"/>
        <v>.</v>
      </c>
      <c r="BW17" s="52" t="str">
        <f t="shared" si="45"/>
        <v>.</v>
      </c>
      <c r="BX17" s="52" t="str">
        <f t="shared" si="46"/>
        <v>.</v>
      </c>
      <c r="BY17" s="52" t="str">
        <f t="shared" si="47"/>
        <v>.</v>
      </c>
      <c r="BZ17" s="52" t="str">
        <f t="shared" si="48"/>
        <v>.</v>
      </c>
      <c r="CA17" s="44" t="str">
        <f t="shared" si="49"/>
        <v/>
      </c>
      <c r="CB17" s="52" t="str">
        <f t="shared" si="50"/>
        <v>.</v>
      </c>
      <c r="CC17" s="52" t="str">
        <f t="shared" si="51"/>
        <v>.</v>
      </c>
      <c r="CD17" s="52" t="str">
        <f t="shared" si="52"/>
        <v>.</v>
      </c>
      <c r="CE17" s="52" t="str">
        <f t="shared" si="53"/>
        <v>.</v>
      </c>
      <c r="CF17" s="52" t="str">
        <f t="shared" si="54"/>
        <v>.</v>
      </c>
      <c r="CG17" s="44" t="str">
        <f t="shared" si="55"/>
        <v/>
      </c>
    </row>
    <row r="18" spans="1:85" s="10" customFormat="1" ht="15" customHeight="1" x14ac:dyDescent="0.25">
      <c r="A18" s="283" t="str">
        <f>IF('Work Packages'!A18="","",'Work Packages'!A18)</f>
        <v/>
      </c>
      <c r="B18" s="284" t="str">
        <f>IF('Work Packages'!B18="","",'Work Packages'!B18)</f>
        <v/>
      </c>
      <c r="C18" s="284" t="str">
        <f>IF('Work Packages'!C18="","",'Work Packages'!C18)</f>
        <v/>
      </c>
      <c r="D18" s="285" t="str">
        <f>IF('Work Packages'!D18="","",'Work Packages'!D18)</f>
        <v/>
      </c>
      <c r="E18" s="4"/>
      <c r="F18" s="5">
        <v>0</v>
      </c>
      <c r="G18" s="60" t="str">
        <f>IF(E18="","",VLOOKUP(E18,'Personnel Base Data'!$A$5:$B$10,2,FALSE))</f>
        <v/>
      </c>
      <c r="H18" s="38" t="str">
        <f>IF(E18="","",VLOOKUP(E18,'Personnel Base Data'!$A$5:$C$10,3,FALSE)*F18*$D18/12)</f>
        <v/>
      </c>
      <c r="I18" s="4"/>
      <c r="J18" s="5">
        <v>0</v>
      </c>
      <c r="K18" s="58" t="str">
        <f>IF(I18="","",VLOOKUP(I18,'Personnel Base Data'!$E$5:$F$10,2,FALSE))</f>
        <v/>
      </c>
      <c r="L18" s="6" t="str">
        <f>IF(I18="","",VLOOKUP(I18,'Personnel Base Data'!$E$5:$G$10,3,FALSE)*J18*$D18/12)</f>
        <v/>
      </c>
      <c r="M18" s="4"/>
      <c r="N18" s="5">
        <v>0</v>
      </c>
      <c r="O18" s="55" t="str">
        <f>IF(M18="","",VLOOKUP(M18,'Personnel Base Data'!$I$5:$J$10,2,FALSE))</f>
        <v/>
      </c>
      <c r="P18" s="65" t="str">
        <f>IF(M18="","",VLOOKUP(M18,'Personnel Base Data'!$I$5:$K$10,3,FALSE)*N18*$D18/12)</f>
        <v/>
      </c>
      <c r="Q18" s="4"/>
      <c r="R18" s="5">
        <v>0</v>
      </c>
      <c r="S18" s="64" t="str">
        <f>IF(Q18="","",VLOOKUP(Q18,'Personnel Base Data'!$M$5:$N$10,2,FALSE))</f>
        <v/>
      </c>
      <c r="T18" s="7" t="str">
        <f>IF(Q18="","",VLOOKUP(Q18,'Personnel Base Data'!$M$5:$O$10,3,FALSE)*R18*$D18/12)</f>
        <v/>
      </c>
      <c r="U18" s="4"/>
      <c r="V18" s="5">
        <v>0</v>
      </c>
      <c r="W18" s="62" t="str">
        <f>IF(U18="","",VLOOKUP(U18,'Personnel Base Data'!$Q$5:$R$10,2,FALSE))</f>
        <v/>
      </c>
      <c r="X18" s="8" t="str">
        <f>IF(U18="","",VLOOKUP(U18,'Personnel Base Data'!$Q$5:$S$10,3,FALSE)*V18*$D18/12)</f>
        <v/>
      </c>
      <c r="Y18" s="4"/>
      <c r="Z18" s="5">
        <v>0</v>
      </c>
      <c r="AA18" s="128" t="str">
        <f>IF(Y18="","",VLOOKUP(Y18,'Personnel Base Data'!$U$5:$V$10,2,FALSE))</f>
        <v/>
      </c>
      <c r="AB18" s="129" t="str">
        <f>IF(Y18="","",VLOOKUP(Y18,'Personnel Base Data'!$U$5:$W$10,3,FALSE)*Z18*$D18/12)</f>
        <v/>
      </c>
      <c r="AC18" s="4"/>
      <c r="AD18" s="5">
        <v>0</v>
      </c>
      <c r="AE18" s="131" t="str">
        <f>IF(AC18="","",VLOOKUP(AC18,'Personnel Base Data'!$Y$5:$Z$10,2,FALSE))</f>
        <v/>
      </c>
      <c r="AF18" s="132" t="str">
        <f>IF(AC18="","",VLOOKUP(AC18,'Personnel Base Data'!$Y$5:$AA$10,3,FALSE)*AD18*$D18/12)</f>
        <v/>
      </c>
      <c r="AG18" s="4"/>
      <c r="AH18" s="5">
        <v>0</v>
      </c>
      <c r="AI18" s="141" t="str">
        <f>IF(AG18="","",VLOOKUP(AG18,'Personnel Base Data'!$AC$5:$AD$10,2,FALSE))</f>
        <v/>
      </c>
      <c r="AJ18" s="142" t="str">
        <f>IF(AG18="","",VLOOKUP(AG18,'Personnel Base Data'!$AC$5:$AE$10,3,FALSE)*AH18*$D18/12)</f>
        <v/>
      </c>
      <c r="AK18" s="44"/>
      <c r="AL18" s="52" t="str">
        <f t="shared" si="8"/>
        <v>.</v>
      </c>
      <c r="AM18" s="52" t="str">
        <f t="shared" si="9"/>
        <v>.</v>
      </c>
      <c r="AN18" s="52" t="str">
        <f t="shared" si="10"/>
        <v>.</v>
      </c>
      <c r="AO18" s="52" t="str">
        <f t="shared" si="11"/>
        <v>.</v>
      </c>
      <c r="AP18" s="52" t="str">
        <f t="shared" si="12"/>
        <v>.</v>
      </c>
      <c r="AQ18" s="44" t="str">
        <f t="shared" si="13"/>
        <v/>
      </c>
      <c r="AR18" s="52" t="str">
        <f t="shared" si="14"/>
        <v>.</v>
      </c>
      <c r="AS18" s="52" t="str">
        <f t="shared" si="15"/>
        <v>.</v>
      </c>
      <c r="AT18" s="52" t="str">
        <f t="shared" si="16"/>
        <v>.</v>
      </c>
      <c r="AU18" s="52" t="str">
        <f t="shared" si="17"/>
        <v>.</v>
      </c>
      <c r="AV18" s="52" t="str">
        <f t="shared" si="18"/>
        <v>.</v>
      </c>
      <c r="AW18" s="44" t="str">
        <f t="shared" si="19"/>
        <v/>
      </c>
      <c r="AX18" s="52" t="str">
        <f t="shared" si="20"/>
        <v>.</v>
      </c>
      <c r="AY18" s="52" t="str">
        <f t="shared" si="21"/>
        <v>.</v>
      </c>
      <c r="AZ18" s="52" t="str">
        <f t="shared" si="22"/>
        <v>.</v>
      </c>
      <c r="BA18" s="52" t="str">
        <f t="shared" si="23"/>
        <v>.</v>
      </c>
      <c r="BB18" s="52" t="str">
        <f t="shared" si="24"/>
        <v>.</v>
      </c>
      <c r="BC18" s="44" t="str">
        <f t="shared" si="25"/>
        <v/>
      </c>
      <c r="BD18" s="52" t="str">
        <f t="shared" si="26"/>
        <v>.</v>
      </c>
      <c r="BE18" s="52" t="str">
        <f t="shared" si="27"/>
        <v>.</v>
      </c>
      <c r="BF18" s="52" t="str">
        <f t="shared" si="28"/>
        <v>.</v>
      </c>
      <c r="BG18" s="52" t="str">
        <f t="shared" si="29"/>
        <v>.</v>
      </c>
      <c r="BH18" s="52" t="str">
        <f t="shared" si="30"/>
        <v>.</v>
      </c>
      <c r="BI18" s="44" t="str">
        <f t="shared" si="31"/>
        <v/>
      </c>
      <c r="BJ18" s="52" t="str">
        <f t="shared" si="32"/>
        <v>.</v>
      </c>
      <c r="BK18" s="52" t="str">
        <f t="shared" si="33"/>
        <v>.</v>
      </c>
      <c r="BL18" s="52" t="str">
        <f t="shared" si="34"/>
        <v>.</v>
      </c>
      <c r="BM18" s="52" t="str">
        <f t="shared" si="35"/>
        <v>.</v>
      </c>
      <c r="BN18" s="52" t="str">
        <f t="shared" si="36"/>
        <v>.</v>
      </c>
      <c r="BO18" s="44" t="str">
        <f t="shared" si="37"/>
        <v/>
      </c>
      <c r="BP18" s="52" t="str">
        <f t="shared" si="38"/>
        <v>.</v>
      </c>
      <c r="BQ18" s="52" t="str">
        <f t="shared" si="39"/>
        <v>.</v>
      </c>
      <c r="BR18" s="52" t="str">
        <f t="shared" si="40"/>
        <v>.</v>
      </c>
      <c r="BS18" s="52" t="str">
        <f t="shared" si="41"/>
        <v>.</v>
      </c>
      <c r="BT18" s="52" t="str">
        <f t="shared" si="42"/>
        <v>.</v>
      </c>
      <c r="BU18" s="44" t="str">
        <f t="shared" si="43"/>
        <v/>
      </c>
      <c r="BV18" s="52" t="str">
        <f t="shared" si="44"/>
        <v>.</v>
      </c>
      <c r="BW18" s="52" t="str">
        <f t="shared" si="45"/>
        <v>.</v>
      </c>
      <c r="BX18" s="52" t="str">
        <f t="shared" si="46"/>
        <v>.</v>
      </c>
      <c r="BY18" s="52" t="str">
        <f t="shared" si="47"/>
        <v>.</v>
      </c>
      <c r="BZ18" s="52" t="str">
        <f t="shared" si="48"/>
        <v>.</v>
      </c>
      <c r="CA18" s="44" t="str">
        <f t="shared" si="49"/>
        <v/>
      </c>
      <c r="CB18" s="52" t="str">
        <f t="shared" si="50"/>
        <v>.</v>
      </c>
      <c r="CC18" s="52" t="str">
        <f t="shared" si="51"/>
        <v>.</v>
      </c>
      <c r="CD18" s="52" t="str">
        <f t="shared" si="52"/>
        <v>.</v>
      </c>
      <c r="CE18" s="52" t="str">
        <f t="shared" si="53"/>
        <v>.</v>
      </c>
      <c r="CF18" s="52" t="str">
        <f t="shared" si="54"/>
        <v>.</v>
      </c>
      <c r="CG18" s="44" t="str">
        <f t="shared" si="55"/>
        <v/>
      </c>
    </row>
    <row r="19" spans="1:85" s="10" customFormat="1" ht="15" customHeight="1" x14ac:dyDescent="0.25">
      <c r="A19" s="283" t="str">
        <f>IF('Work Packages'!A19="","",'Work Packages'!A19)</f>
        <v/>
      </c>
      <c r="B19" s="284" t="str">
        <f>IF('Work Packages'!B19="","",'Work Packages'!B19)</f>
        <v/>
      </c>
      <c r="C19" s="284" t="str">
        <f>IF('Work Packages'!C19="","",'Work Packages'!C19)</f>
        <v/>
      </c>
      <c r="D19" s="285" t="str">
        <f>IF('Work Packages'!D19="","",'Work Packages'!D19)</f>
        <v/>
      </c>
      <c r="E19" s="4"/>
      <c r="F19" s="5">
        <v>0</v>
      </c>
      <c r="G19" s="60" t="str">
        <f>IF(E19="","",VLOOKUP(E19,'Personnel Base Data'!$A$5:$B$10,2,FALSE))</f>
        <v/>
      </c>
      <c r="H19" s="38" t="str">
        <f>IF(E19="","",VLOOKUP(E19,'Personnel Base Data'!$A$5:$C$10,3,FALSE)*F19*$D19/12)</f>
        <v/>
      </c>
      <c r="I19" s="4"/>
      <c r="J19" s="5">
        <v>0</v>
      </c>
      <c r="K19" s="58" t="str">
        <f>IF(I19="","",VLOOKUP(I19,'Personnel Base Data'!$E$5:$F$10,2,FALSE))</f>
        <v/>
      </c>
      <c r="L19" s="6" t="str">
        <f>IF(I19="","",VLOOKUP(I19,'Personnel Base Data'!$E$5:$G$10,3,FALSE)*J19*$D19/12)</f>
        <v/>
      </c>
      <c r="M19" s="4"/>
      <c r="N19" s="5">
        <v>0</v>
      </c>
      <c r="O19" s="55" t="str">
        <f>IF(M19="","",VLOOKUP(M19,'Personnel Base Data'!$I$5:$J$10,2,FALSE))</f>
        <v/>
      </c>
      <c r="P19" s="65" t="str">
        <f>IF(M19="","",VLOOKUP(M19,'Personnel Base Data'!$I$5:$K$10,3,FALSE)*N19*$D19/12)</f>
        <v/>
      </c>
      <c r="Q19" s="4"/>
      <c r="R19" s="5">
        <v>0</v>
      </c>
      <c r="S19" s="64" t="str">
        <f>IF(Q19="","",VLOOKUP(Q19,'Personnel Base Data'!$M$5:$N$10,2,FALSE))</f>
        <v/>
      </c>
      <c r="T19" s="7" t="str">
        <f>IF(Q19="","",VLOOKUP(Q19,'Personnel Base Data'!$M$5:$O$10,3,FALSE)*R19*$D19/12)</f>
        <v/>
      </c>
      <c r="U19" s="4"/>
      <c r="V19" s="5">
        <v>0</v>
      </c>
      <c r="W19" s="62" t="str">
        <f>IF(U19="","",VLOOKUP(U19,'Personnel Base Data'!$Q$5:$R$10,2,FALSE))</f>
        <v/>
      </c>
      <c r="X19" s="8" t="str">
        <f>IF(U19="","",VLOOKUP(U19,'Personnel Base Data'!$Q$5:$S$10,3,FALSE)*V19*$D19/12)</f>
        <v/>
      </c>
      <c r="Y19" s="4"/>
      <c r="Z19" s="5">
        <v>0</v>
      </c>
      <c r="AA19" s="128" t="str">
        <f>IF(Y19="","",VLOOKUP(Y19,'Personnel Base Data'!$U$5:$V$10,2,FALSE))</f>
        <v/>
      </c>
      <c r="AB19" s="129" t="str">
        <f>IF(Y19="","",VLOOKUP(Y19,'Personnel Base Data'!$U$5:$W$10,3,FALSE)*Z19*$D19/12)</f>
        <v/>
      </c>
      <c r="AC19" s="4"/>
      <c r="AD19" s="5">
        <v>0</v>
      </c>
      <c r="AE19" s="131" t="str">
        <f>IF(AC19="","",VLOOKUP(AC19,'Personnel Base Data'!$Y$5:$Z$10,2,FALSE))</f>
        <v/>
      </c>
      <c r="AF19" s="132" t="str">
        <f>IF(AC19="","",VLOOKUP(AC19,'Personnel Base Data'!$Y$5:$AA$10,3,FALSE)*AD19*$D19/12)</f>
        <v/>
      </c>
      <c r="AG19" s="4"/>
      <c r="AH19" s="5">
        <v>0</v>
      </c>
      <c r="AI19" s="141" t="str">
        <f>IF(AG19="","",VLOOKUP(AG19,'Personnel Base Data'!$AC$5:$AD$10,2,FALSE))</f>
        <v/>
      </c>
      <c r="AJ19" s="142" t="str">
        <f>IF(AG19="","",VLOOKUP(AG19,'Personnel Base Data'!$AC$5:$AE$10,3,FALSE)*AH19*$D19/12)</f>
        <v/>
      </c>
      <c r="AK19" s="44"/>
      <c r="AL19" s="52" t="str">
        <f t="shared" si="8"/>
        <v>.</v>
      </c>
      <c r="AM19" s="52" t="str">
        <f t="shared" si="9"/>
        <v>.</v>
      </c>
      <c r="AN19" s="52" t="str">
        <f t="shared" si="10"/>
        <v>.</v>
      </c>
      <c r="AO19" s="52" t="str">
        <f t="shared" si="11"/>
        <v>.</v>
      </c>
      <c r="AP19" s="52" t="str">
        <f t="shared" si="12"/>
        <v>.</v>
      </c>
      <c r="AQ19" s="44" t="str">
        <f t="shared" si="13"/>
        <v/>
      </c>
      <c r="AR19" s="52" t="str">
        <f t="shared" si="14"/>
        <v>.</v>
      </c>
      <c r="AS19" s="52" t="str">
        <f t="shared" si="15"/>
        <v>.</v>
      </c>
      <c r="AT19" s="52" t="str">
        <f t="shared" si="16"/>
        <v>.</v>
      </c>
      <c r="AU19" s="52" t="str">
        <f t="shared" si="17"/>
        <v>.</v>
      </c>
      <c r="AV19" s="52" t="str">
        <f t="shared" si="18"/>
        <v>.</v>
      </c>
      <c r="AW19" s="44" t="str">
        <f t="shared" si="19"/>
        <v/>
      </c>
      <c r="AX19" s="52" t="str">
        <f t="shared" si="20"/>
        <v>.</v>
      </c>
      <c r="AY19" s="52" t="str">
        <f t="shared" si="21"/>
        <v>.</v>
      </c>
      <c r="AZ19" s="52" t="str">
        <f t="shared" si="22"/>
        <v>.</v>
      </c>
      <c r="BA19" s="52" t="str">
        <f t="shared" si="23"/>
        <v>.</v>
      </c>
      <c r="BB19" s="52" t="str">
        <f t="shared" si="24"/>
        <v>.</v>
      </c>
      <c r="BC19" s="44" t="str">
        <f t="shared" si="25"/>
        <v/>
      </c>
      <c r="BD19" s="52" t="str">
        <f t="shared" si="26"/>
        <v>.</v>
      </c>
      <c r="BE19" s="52" t="str">
        <f t="shared" si="27"/>
        <v>.</v>
      </c>
      <c r="BF19" s="52" t="str">
        <f t="shared" si="28"/>
        <v>.</v>
      </c>
      <c r="BG19" s="52" t="str">
        <f t="shared" si="29"/>
        <v>.</v>
      </c>
      <c r="BH19" s="52" t="str">
        <f t="shared" si="30"/>
        <v>.</v>
      </c>
      <c r="BI19" s="44" t="str">
        <f t="shared" si="31"/>
        <v/>
      </c>
      <c r="BJ19" s="52" t="str">
        <f t="shared" si="32"/>
        <v>.</v>
      </c>
      <c r="BK19" s="52" t="str">
        <f t="shared" si="33"/>
        <v>.</v>
      </c>
      <c r="BL19" s="52" t="str">
        <f t="shared" si="34"/>
        <v>.</v>
      </c>
      <c r="BM19" s="52" t="str">
        <f t="shared" si="35"/>
        <v>.</v>
      </c>
      <c r="BN19" s="52" t="str">
        <f t="shared" si="36"/>
        <v>.</v>
      </c>
      <c r="BO19" s="44" t="str">
        <f t="shared" si="37"/>
        <v/>
      </c>
      <c r="BP19" s="52" t="str">
        <f t="shared" si="38"/>
        <v>.</v>
      </c>
      <c r="BQ19" s="52" t="str">
        <f t="shared" si="39"/>
        <v>.</v>
      </c>
      <c r="BR19" s="52" t="str">
        <f t="shared" si="40"/>
        <v>.</v>
      </c>
      <c r="BS19" s="52" t="str">
        <f t="shared" si="41"/>
        <v>.</v>
      </c>
      <c r="BT19" s="52" t="str">
        <f t="shared" si="42"/>
        <v>.</v>
      </c>
      <c r="BU19" s="44" t="str">
        <f t="shared" si="43"/>
        <v/>
      </c>
      <c r="BV19" s="52" t="str">
        <f t="shared" si="44"/>
        <v>.</v>
      </c>
      <c r="BW19" s="52" t="str">
        <f t="shared" si="45"/>
        <v>.</v>
      </c>
      <c r="BX19" s="52" t="str">
        <f t="shared" si="46"/>
        <v>.</v>
      </c>
      <c r="BY19" s="52" t="str">
        <f t="shared" si="47"/>
        <v>.</v>
      </c>
      <c r="BZ19" s="52" t="str">
        <f t="shared" si="48"/>
        <v>.</v>
      </c>
      <c r="CA19" s="44" t="str">
        <f t="shared" si="49"/>
        <v/>
      </c>
      <c r="CB19" s="52" t="str">
        <f t="shared" si="50"/>
        <v>.</v>
      </c>
      <c r="CC19" s="52" t="str">
        <f t="shared" si="51"/>
        <v>.</v>
      </c>
      <c r="CD19" s="52" t="str">
        <f t="shared" si="52"/>
        <v>.</v>
      </c>
      <c r="CE19" s="52" t="str">
        <f t="shared" si="53"/>
        <v>.</v>
      </c>
      <c r="CF19" s="52" t="str">
        <f t="shared" si="54"/>
        <v>.</v>
      </c>
      <c r="CG19" s="44" t="str">
        <f t="shared" si="55"/>
        <v/>
      </c>
    </row>
    <row r="20" spans="1:85" s="10" customFormat="1" ht="15" customHeight="1" x14ac:dyDescent="0.25">
      <c r="A20" s="283" t="str">
        <f>IF('Work Packages'!A20="","",'Work Packages'!A20)</f>
        <v/>
      </c>
      <c r="B20" s="284" t="str">
        <f>IF('Work Packages'!B20="","",'Work Packages'!B20)</f>
        <v/>
      </c>
      <c r="C20" s="284" t="str">
        <f>IF('Work Packages'!C20="","",'Work Packages'!C20)</f>
        <v/>
      </c>
      <c r="D20" s="285" t="str">
        <f>IF('Work Packages'!D20="","",'Work Packages'!D20)</f>
        <v/>
      </c>
      <c r="E20" s="4"/>
      <c r="F20" s="5">
        <v>0</v>
      </c>
      <c r="G20" s="60" t="str">
        <f>IF(E20="","",VLOOKUP(E20,'Personnel Base Data'!$A$5:$B$10,2,FALSE))</f>
        <v/>
      </c>
      <c r="H20" s="38" t="str">
        <f>IF(E20="","",VLOOKUP(E20,'Personnel Base Data'!$A$5:$C$10,3,FALSE)*F20*$D20/12)</f>
        <v/>
      </c>
      <c r="I20" s="4"/>
      <c r="J20" s="5">
        <v>0</v>
      </c>
      <c r="K20" s="58" t="str">
        <f>IF(I20="","",VLOOKUP(I20,'Personnel Base Data'!$E$5:$F$10,2,FALSE))</f>
        <v/>
      </c>
      <c r="L20" s="6" t="str">
        <f>IF(I20="","",VLOOKUP(I20,'Personnel Base Data'!$E$5:$G$10,3,FALSE)*J20*$D20/12)</f>
        <v/>
      </c>
      <c r="M20" s="4"/>
      <c r="N20" s="5">
        <v>0</v>
      </c>
      <c r="O20" s="55" t="str">
        <f>IF(M20="","",VLOOKUP(M20,'Personnel Base Data'!$I$5:$J$10,2,FALSE))</f>
        <v/>
      </c>
      <c r="P20" s="65" t="str">
        <f>IF(M20="","",VLOOKUP(M20,'Personnel Base Data'!$I$5:$K$10,3,FALSE)*N20*$D20/12)</f>
        <v/>
      </c>
      <c r="Q20" s="4"/>
      <c r="R20" s="5">
        <v>0</v>
      </c>
      <c r="S20" s="64" t="str">
        <f>IF(Q20="","",VLOOKUP(Q20,'Personnel Base Data'!$M$5:$N$10,2,FALSE))</f>
        <v/>
      </c>
      <c r="T20" s="7" t="str">
        <f>IF(Q20="","",VLOOKUP(Q20,'Personnel Base Data'!$M$5:$O$10,3,FALSE)*R20*$D20/12)</f>
        <v/>
      </c>
      <c r="U20" s="4"/>
      <c r="V20" s="5">
        <v>0</v>
      </c>
      <c r="W20" s="62" t="str">
        <f>IF(U20="","",VLOOKUP(U20,'Personnel Base Data'!$Q$5:$R$10,2,FALSE))</f>
        <v/>
      </c>
      <c r="X20" s="8" t="str">
        <f>IF(U20="","",VLOOKUP(U20,'Personnel Base Data'!$Q$5:$S$10,3,FALSE)*V20*$D20/12)</f>
        <v/>
      </c>
      <c r="Y20" s="4"/>
      <c r="Z20" s="5">
        <v>0</v>
      </c>
      <c r="AA20" s="128" t="str">
        <f>IF(Y20="","",VLOOKUP(Y20,'Personnel Base Data'!$U$5:$V$10,2,FALSE))</f>
        <v/>
      </c>
      <c r="AB20" s="129" t="str">
        <f>IF(Y20="","",VLOOKUP(Y20,'Personnel Base Data'!$U$5:$W$10,3,FALSE)*Z20*$D20/12)</f>
        <v/>
      </c>
      <c r="AC20" s="4"/>
      <c r="AD20" s="5">
        <v>0</v>
      </c>
      <c r="AE20" s="131" t="str">
        <f>IF(AC20="","",VLOOKUP(AC20,'Personnel Base Data'!$Y$5:$Z$10,2,FALSE))</f>
        <v/>
      </c>
      <c r="AF20" s="132" t="str">
        <f>IF(AC20="","",VLOOKUP(AC20,'Personnel Base Data'!$Y$5:$AA$10,3,FALSE)*AD20*$D20/12)</f>
        <v/>
      </c>
      <c r="AG20" s="4"/>
      <c r="AH20" s="5">
        <v>0</v>
      </c>
      <c r="AI20" s="141" t="str">
        <f>IF(AG20="","",VLOOKUP(AG20,'Personnel Base Data'!$AC$5:$AD$10,2,FALSE))</f>
        <v/>
      </c>
      <c r="AJ20" s="142" t="str">
        <f>IF(AG20="","",VLOOKUP(AG20,'Personnel Base Data'!$AC$5:$AE$10,3,FALSE)*AH20*$D20/12)</f>
        <v/>
      </c>
      <c r="AK20" s="44"/>
      <c r="AL20" s="52" t="str">
        <f t="shared" si="8"/>
        <v>.</v>
      </c>
      <c r="AM20" s="52" t="str">
        <f t="shared" si="9"/>
        <v>.</v>
      </c>
      <c r="AN20" s="52" t="str">
        <f t="shared" si="10"/>
        <v>.</v>
      </c>
      <c r="AO20" s="52" t="str">
        <f t="shared" si="11"/>
        <v>.</v>
      </c>
      <c r="AP20" s="52" t="str">
        <f t="shared" si="12"/>
        <v>.</v>
      </c>
      <c r="AQ20" s="44" t="str">
        <f t="shared" si="13"/>
        <v/>
      </c>
      <c r="AR20" s="52" t="str">
        <f t="shared" si="14"/>
        <v>.</v>
      </c>
      <c r="AS20" s="52" t="str">
        <f t="shared" si="15"/>
        <v>.</v>
      </c>
      <c r="AT20" s="52" t="str">
        <f t="shared" si="16"/>
        <v>.</v>
      </c>
      <c r="AU20" s="52" t="str">
        <f t="shared" si="17"/>
        <v>.</v>
      </c>
      <c r="AV20" s="52" t="str">
        <f t="shared" si="18"/>
        <v>.</v>
      </c>
      <c r="AW20" s="44" t="str">
        <f t="shared" si="19"/>
        <v/>
      </c>
      <c r="AX20" s="52" t="str">
        <f t="shared" si="20"/>
        <v>.</v>
      </c>
      <c r="AY20" s="52" t="str">
        <f t="shared" si="21"/>
        <v>.</v>
      </c>
      <c r="AZ20" s="52" t="str">
        <f t="shared" si="22"/>
        <v>.</v>
      </c>
      <c r="BA20" s="52" t="str">
        <f t="shared" si="23"/>
        <v>.</v>
      </c>
      <c r="BB20" s="52" t="str">
        <f t="shared" si="24"/>
        <v>.</v>
      </c>
      <c r="BC20" s="44" t="str">
        <f t="shared" si="25"/>
        <v/>
      </c>
      <c r="BD20" s="52" t="str">
        <f t="shared" si="26"/>
        <v>.</v>
      </c>
      <c r="BE20" s="52" t="str">
        <f t="shared" si="27"/>
        <v>.</v>
      </c>
      <c r="BF20" s="52" t="str">
        <f t="shared" si="28"/>
        <v>.</v>
      </c>
      <c r="BG20" s="52" t="str">
        <f t="shared" si="29"/>
        <v>.</v>
      </c>
      <c r="BH20" s="52" t="str">
        <f t="shared" si="30"/>
        <v>.</v>
      </c>
      <c r="BI20" s="44" t="str">
        <f t="shared" si="31"/>
        <v/>
      </c>
      <c r="BJ20" s="52" t="str">
        <f t="shared" si="32"/>
        <v>.</v>
      </c>
      <c r="BK20" s="52" t="str">
        <f t="shared" si="33"/>
        <v>.</v>
      </c>
      <c r="BL20" s="52" t="str">
        <f t="shared" si="34"/>
        <v>.</v>
      </c>
      <c r="BM20" s="52" t="str">
        <f t="shared" si="35"/>
        <v>.</v>
      </c>
      <c r="BN20" s="52" t="str">
        <f t="shared" si="36"/>
        <v>.</v>
      </c>
      <c r="BO20" s="44" t="str">
        <f t="shared" si="37"/>
        <v/>
      </c>
      <c r="BP20" s="52" t="str">
        <f t="shared" si="38"/>
        <v>.</v>
      </c>
      <c r="BQ20" s="52" t="str">
        <f t="shared" si="39"/>
        <v>.</v>
      </c>
      <c r="BR20" s="52" t="str">
        <f t="shared" si="40"/>
        <v>.</v>
      </c>
      <c r="BS20" s="52" t="str">
        <f t="shared" si="41"/>
        <v>.</v>
      </c>
      <c r="BT20" s="52" t="str">
        <f t="shared" si="42"/>
        <v>.</v>
      </c>
      <c r="BU20" s="44" t="str">
        <f t="shared" si="43"/>
        <v/>
      </c>
      <c r="BV20" s="52" t="str">
        <f t="shared" si="44"/>
        <v>.</v>
      </c>
      <c r="BW20" s="52" t="str">
        <f t="shared" si="45"/>
        <v>.</v>
      </c>
      <c r="BX20" s="52" t="str">
        <f t="shared" si="46"/>
        <v>.</v>
      </c>
      <c r="BY20" s="52" t="str">
        <f t="shared" si="47"/>
        <v>.</v>
      </c>
      <c r="BZ20" s="52" t="str">
        <f t="shared" si="48"/>
        <v>.</v>
      </c>
      <c r="CA20" s="44" t="str">
        <f t="shared" si="49"/>
        <v/>
      </c>
      <c r="CB20" s="52" t="str">
        <f t="shared" si="50"/>
        <v>.</v>
      </c>
      <c r="CC20" s="52" t="str">
        <f t="shared" si="51"/>
        <v>.</v>
      </c>
      <c r="CD20" s="52" t="str">
        <f t="shared" si="52"/>
        <v>.</v>
      </c>
      <c r="CE20" s="52" t="str">
        <f t="shared" si="53"/>
        <v>.</v>
      </c>
      <c r="CF20" s="52" t="str">
        <f t="shared" si="54"/>
        <v>.</v>
      </c>
      <c r="CG20" s="44" t="str">
        <f t="shared" si="55"/>
        <v/>
      </c>
    </row>
    <row r="21" spans="1:85" s="10" customFormat="1" ht="15" customHeight="1" x14ac:dyDescent="0.25">
      <c r="A21" s="283" t="str">
        <f>IF('Work Packages'!A21="","",'Work Packages'!A21)</f>
        <v/>
      </c>
      <c r="B21" s="284" t="str">
        <f>IF('Work Packages'!B21="","",'Work Packages'!B21)</f>
        <v/>
      </c>
      <c r="C21" s="284" t="str">
        <f>IF('Work Packages'!C21="","",'Work Packages'!C21)</f>
        <v/>
      </c>
      <c r="D21" s="285" t="str">
        <f>IF('Work Packages'!D21="","",'Work Packages'!D21)</f>
        <v/>
      </c>
      <c r="E21" s="4"/>
      <c r="F21" s="5">
        <v>0</v>
      </c>
      <c r="G21" s="60" t="str">
        <f>IF(E21="","",VLOOKUP(E21,'Personnel Base Data'!$A$5:$B$10,2,FALSE))</f>
        <v/>
      </c>
      <c r="H21" s="38" t="str">
        <f>IF(E21="","",VLOOKUP(E21,'Personnel Base Data'!$A$5:$C$10,3,FALSE)*F21*$D21/12)</f>
        <v/>
      </c>
      <c r="I21" s="4"/>
      <c r="J21" s="5">
        <v>0</v>
      </c>
      <c r="K21" s="58" t="str">
        <f>IF(I21="","",VLOOKUP(I21,'Personnel Base Data'!$E$5:$F$10,2,FALSE))</f>
        <v/>
      </c>
      <c r="L21" s="6" t="str">
        <f>IF(I21="","",VLOOKUP(I21,'Personnel Base Data'!$E$5:$G$10,3,FALSE)*J21*$D21/12)</f>
        <v/>
      </c>
      <c r="M21" s="4"/>
      <c r="N21" s="5">
        <v>0</v>
      </c>
      <c r="O21" s="55" t="str">
        <f>IF(M21="","",VLOOKUP(M21,'Personnel Base Data'!$I$5:$J$10,2,FALSE))</f>
        <v/>
      </c>
      <c r="P21" s="65" t="str">
        <f>IF(M21="","",VLOOKUP(M21,'Personnel Base Data'!$I$5:$K$10,3,FALSE)*N21*$D21/12)</f>
        <v/>
      </c>
      <c r="Q21" s="4"/>
      <c r="R21" s="5">
        <v>0</v>
      </c>
      <c r="S21" s="64" t="str">
        <f>IF(Q21="","",VLOOKUP(Q21,'Personnel Base Data'!$M$5:$N$10,2,FALSE))</f>
        <v/>
      </c>
      <c r="T21" s="7" t="str">
        <f>IF(Q21="","",VLOOKUP(Q21,'Personnel Base Data'!$M$5:$O$10,3,FALSE)*R21*$D21/12)</f>
        <v/>
      </c>
      <c r="U21" s="4"/>
      <c r="V21" s="5">
        <v>0</v>
      </c>
      <c r="W21" s="62" t="str">
        <f>IF(U21="","",VLOOKUP(U21,'Personnel Base Data'!$Q$5:$R$10,2,FALSE))</f>
        <v/>
      </c>
      <c r="X21" s="8" t="str">
        <f>IF(U21="","",VLOOKUP(U21,'Personnel Base Data'!$Q$5:$S$10,3,FALSE)*V21*$D21/12)</f>
        <v/>
      </c>
      <c r="Y21" s="4"/>
      <c r="Z21" s="5">
        <v>0</v>
      </c>
      <c r="AA21" s="128" t="str">
        <f>IF(Y21="","",VLOOKUP(Y21,'Personnel Base Data'!$U$5:$V$10,2,FALSE))</f>
        <v/>
      </c>
      <c r="AB21" s="129" t="str">
        <f>IF(Y21="","",VLOOKUP(Y21,'Personnel Base Data'!$U$5:$W$10,3,FALSE)*Z21*$D21/12)</f>
        <v/>
      </c>
      <c r="AC21" s="4"/>
      <c r="AD21" s="5">
        <v>0</v>
      </c>
      <c r="AE21" s="131" t="str">
        <f>IF(AC21="","",VLOOKUP(AC21,'Personnel Base Data'!$Y$5:$Z$10,2,FALSE))</f>
        <v/>
      </c>
      <c r="AF21" s="132" t="str">
        <f>IF(AC21="","",VLOOKUP(AC21,'Personnel Base Data'!$Y$5:$AA$10,3,FALSE)*AD21*$D21/12)</f>
        <v/>
      </c>
      <c r="AG21" s="4"/>
      <c r="AH21" s="5">
        <v>0</v>
      </c>
      <c r="AI21" s="141" t="str">
        <f>IF(AG21="","",VLOOKUP(AG21,'Personnel Base Data'!$AC$5:$AD$10,2,FALSE))</f>
        <v/>
      </c>
      <c r="AJ21" s="142" t="str">
        <f>IF(AG21="","",VLOOKUP(AG21,'Personnel Base Data'!$AC$5:$AE$10,3,FALSE)*AH21*$D21/12)</f>
        <v/>
      </c>
      <c r="AK21" s="44"/>
      <c r="AL21" s="52" t="str">
        <f t="shared" si="8"/>
        <v>.</v>
      </c>
      <c r="AM21" s="52" t="str">
        <f t="shared" si="9"/>
        <v>.</v>
      </c>
      <c r="AN21" s="52" t="str">
        <f t="shared" si="10"/>
        <v>.</v>
      </c>
      <c r="AO21" s="52" t="str">
        <f t="shared" si="11"/>
        <v>.</v>
      </c>
      <c r="AP21" s="52" t="str">
        <f t="shared" si="12"/>
        <v>.</v>
      </c>
      <c r="AQ21" s="44" t="str">
        <f t="shared" si="13"/>
        <v/>
      </c>
      <c r="AR21" s="52" t="str">
        <f t="shared" si="14"/>
        <v>.</v>
      </c>
      <c r="AS21" s="52" t="str">
        <f t="shared" si="15"/>
        <v>.</v>
      </c>
      <c r="AT21" s="52" t="str">
        <f t="shared" si="16"/>
        <v>.</v>
      </c>
      <c r="AU21" s="52" t="str">
        <f t="shared" si="17"/>
        <v>.</v>
      </c>
      <c r="AV21" s="52" t="str">
        <f t="shared" si="18"/>
        <v>.</v>
      </c>
      <c r="AW21" s="44" t="str">
        <f t="shared" si="19"/>
        <v/>
      </c>
      <c r="AX21" s="52" t="str">
        <f t="shared" si="20"/>
        <v>.</v>
      </c>
      <c r="AY21" s="52" t="str">
        <f t="shared" si="21"/>
        <v>.</v>
      </c>
      <c r="AZ21" s="52" t="str">
        <f t="shared" si="22"/>
        <v>.</v>
      </c>
      <c r="BA21" s="52" t="str">
        <f t="shared" si="23"/>
        <v>.</v>
      </c>
      <c r="BB21" s="52" t="str">
        <f t="shared" si="24"/>
        <v>.</v>
      </c>
      <c r="BC21" s="44" t="str">
        <f t="shared" si="25"/>
        <v/>
      </c>
      <c r="BD21" s="52" t="str">
        <f t="shared" si="26"/>
        <v>.</v>
      </c>
      <c r="BE21" s="52" t="str">
        <f t="shared" si="27"/>
        <v>.</v>
      </c>
      <c r="BF21" s="52" t="str">
        <f t="shared" si="28"/>
        <v>.</v>
      </c>
      <c r="BG21" s="52" t="str">
        <f t="shared" si="29"/>
        <v>.</v>
      </c>
      <c r="BH21" s="52" t="str">
        <f t="shared" si="30"/>
        <v>.</v>
      </c>
      <c r="BI21" s="44" t="str">
        <f t="shared" si="31"/>
        <v/>
      </c>
      <c r="BJ21" s="52" t="str">
        <f t="shared" si="32"/>
        <v>.</v>
      </c>
      <c r="BK21" s="52" t="str">
        <f t="shared" si="33"/>
        <v>.</v>
      </c>
      <c r="BL21" s="52" t="str">
        <f t="shared" si="34"/>
        <v>.</v>
      </c>
      <c r="BM21" s="52" t="str">
        <f t="shared" si="35"/>
        <v>.</v>
      </c>
      <c r="BN21" s="52" t="str">
        <f t="shared" si="36"/>
        <v>.</v>
      </c>
      <c r="BO21" s="44" t="str">
        <f t="shared" si="37"/>
        <v/>
      </c>
      <c r="BP21" s="52" t="str">
        <f t="shared" si="38"/>
        <v>.</v>
      </c>
      <c r="BQ21" s="52" t="str">
        <f t="shared" si="39"/>
        <v>.</v>
      </c>
      <c r="BR21" s="52" t="str">
        <f t="shared" si="40"/>
        <v>.</v>
      </c>
      <c r="BS21" s="52" t="str">
        <f t="shared" si="41"/>
        <v>.</v>
      </c>
      <c r="BT21" s="52" t="str">
        <f t="shared" si="42"/>
        <v>.</v>
      </c>
      <c r="BU21" s="44" t="str">
        <f t="shared" si="43"/>
        <v/>
      </c>
      <c r="BV21" s="52" t="str">
        <f t="shared" si="44"/>
        <v>.</v>
      </c>
      <c r="BW21" s="52" t="str">
        <f t="shared" si="45"/>
        <v>.</v>
      </c>
      <c r="BX21" s="52" t="str">
        <f t="shared" si="46"/>
        <v>.</v>
      </c>
      <c r="BY21" s="52" t="str">
        <f t="shared" si="47"/>
        <v>.</v>
      </c>
      <c r="BZ21" s="52" t="str">
        <f t="shared" si="48"/>
        <v>.</v>
      </c>
      <c r="CA21" s="44" t="str">
        <f t="shared" si="49"/>
        <v/>
      </c>
      <c r="CB21" s="52" t="str">
        <f t="shared" si="50"/>
        <v>.</v>
      </c>
      <c r="CC21" s="52" t="str">
        <f t="shared" si="51"/>
        <v>.</v>
      </c>
      <c r="CD21" s="52" t="str">
        <f t="shared" si="52"/>
        <v>.</v>
      </c>
      <c r="CE21" s="52" t="str">
        <f t="shared" si="53"/>
        <v>.</v>
      </c>
      <c r="CF21" s="52" t="str">
        <f t="shared" si="54"/>
        <v>.</v>
      </c>
      <c r="CG21" s="44" t="str">
        <f t="shared" si="55"/>
        <v/>
      </c>
    </row>
    <row r="22" spans="1:85" s="10" customFormat="1" ht="15" customHeight="1" x14ac:dyDescent="0.25">
      <c r="A22" s="283" t="str">
        <f>IF('Work Packages'!A22="","",'Work Packages'!A22)</f>
        <v/>
      </c>
      <c r="B22" s="284" t="str">
        <f>IF('Work Packages'!B22="","",'Work Packages'!B22)</f>
        <v/>
      </c>
      <c r="C22" s="284" t="str">
        <f>IF('Work Packages'!C22="","",'Work Packages'!C22)</f>
        <v/>
      </c>
      <c r="D22" s="285" t="str">
        <f>IF('Work Packages'!D22="","",'Work Packages'!D22)</f>
        <v/>
      </c>
      <c r="E22" s="4"/>
      <c r="F22" s="5">
        <v>0</v>
      </c>
      <c r="G22" s="60" t="str">
        <f>IF(E22="","",VLOOKUP(E22,'Personnel Base Data'!$A$5:$B$10,2,FALSE))</f>
        <v/>
      </c>
      <c r="H22" s="38" t="str">
        <f>IF(E22="","",VLOOKUP(E22,'Personnel Base Data'!$A$5:$C$10,3,FALSE)*F22*$D22/12)</f>
        <v/>
      </c>
      <c r="I22" s="4"/>
      <c r="J22" s="5">
        <v>0</v>
      </c>
      <c r="K22" s="58" t="str">
        <f>IF(I22="","",VLOOKUP(I22,'Personnel Base Data'!$E$5:$F$10,2,FALSE))</f>
        <v/>
      </c>
      <c r="L22" s="6" t="str">
        <f>IF(I22="","",VLOOKUP(I22,'Personnel Base Data'!$E$5:$G$10,3,FALSE)*J22*$D22/12)</f>
        <v/>
      </c>
      <c r="M22" s="4"/>
      <c r="N22" s="5">
        <v>0</v>
      </c>
      <c r="O22" s="55" t="str">
        <f>IF(M22="","",VLOOKUP(M22,'Personnel Base Data'!$I$5:$J$10,2,FALSE))</f>
        <v/>
      </c>
      <c r="P22" s="65" t="str">
        <f>IF(M22="","",VLOOKUP(M22,'Personnel Base Data'!$I$5:$K$10,3,FALSE)*N22*$D22/12)</f>
        <v/>
      </c>
      <c r="Q22" s="4"/>
      <c r="R22" s="5">
        <v>0</v>
      </c>
      <c r="S22" s="64" t="str">
        <f>IF(Q22="","",VLOOKUP(Q22,'Personnel Base Data'!$M$5:$N$10,2,FALSE))</f>
        <v/>
      </c>
      <c r="T22" s="7" t="str">
        <f>IF(Q22="","",VLOOKUP(Q22,'Personnel Base Data'!$M$5:$O$10,3,FALSE)*R22*$D22/12)</f>
        <v/>
      </c>
      <c r="U22" s="4"/>
      <c r="V22" s="5">
        <v>0</v>
      </c>
      <c r="W22" s="62" t="str">
        <f>IF(U22="","",VLOOKUP(U22,'Personnel Base Data'!$Q$5:$R$10,2,FALSE))</f>
        <v/>
      </c>
      <c r="X22" s="8" t="str">
        <f>IF(U22="","",VLOOKUP(U22,'Personnel Base Data'!$Q$5:$S$10,3,FALSE)*V22*$D22/12)</f>
        <v/>
      </c>
      <c r="Y22" s="4"/>
      <c r="Z22" s="5">
        <v>0</v>
      </c>
      <c r="AA22" s="128" t="str">
        <f>IF(Y22="","",VLOOKUP(Y22,'Personnel Base Data'!$U$5:$V$10,2,FALSE))</f>
        <v/>
      </c>
      <c r="AB22" s="129" t="str">
        <f>IF(Y22="","",VLOOKUP(Y22,'Personnel Base Data'!$U$5:$W$10,3,FALSE)*Z22*$D22/12)</f>
        <v/>
      </c>
      <c r="AC22" s="4"/>
      <c r="AD22" s="5">
        <v>0</v>
      </c>
      <c r="AE22" s="131" t="str">
        <f>IF(AC22="","",VLOOKUP(AC22,'Personnel Base Data'!$Y$5:$Z$10,2,FALSE))</f>
        <v/>
      </c>
      <c r="AF22" s="132" t="str">
        <f>IF(AC22="","",VLOOKUP(AC22,'Personnel Base Data'!$Y$5:$AA$10,3,FALSE)*AD22*$D22/12)</f>
        <v/>
      </c>
      <c r="AG22" s="4"/>
      <c r="AH22" s="5">
        <v>0</v>
      </c>
      <c r="AI22" s="141" t="str">
        <f>IF(AG22="","",VLOOKUP(AG22,'Personnel Base Data'!$AC$5:$AD$10,2,FALSE))</f>
        <v/>
      </c>
      <c r="AJ22" s="142" t="str">
        <f>IF(AG22="","",VLOOKUP(AG22,'Personnel Base Data'!$AC$5:$AE$10,3,FALSE)*AH22*$D22/12)</f>
        <v/>
      </c>
      <c r="AK22" s="44"/>
      <c r="AL22" s="52" t="str">
        <f t="shared" si="8"/>
        <v>.</v>
      </c>
      <c r="AM22" s="52" t="str">
        <f t="shared" si="9"/>
        <v>.</v>
      </c>
      <c r="AN22" s="52" t="str">
        <f t="shared" si="10"/>
        <v>.</v>
      </c>
      <c r="AO22" s="52" t="str">
        <f t="shared" si="11"/>
        <v>.</v>
      </c>
      <c r="AP22" s="52" t="str">
        <f t="shared" si="12"/>
        <v>.</v>
      </c>
      <c r="AQ22" s="44" t="str">
        <f t="shared" si="13"/>
        <v/>
      </c>
      <c r="AR22" s="52" t="str">
        <f t="shared" si="14"/>
        <v>.</v>
      </c>
      <c r="AS22" s="52" t="str">
        <f t="shared" si="15"/>
        <v>.</v>
      </c>
      <c r="AT22" s="52" t="str">
        <f t="shared" si="16"/>
        <v>.</v>
      </c>
      <c r="AU22" s="52" t="str">
        <f t="shared" si="17"/>
        <v>.</v>
      </c>
      <c r="AV22" s="52" t="str">
        <f t="shared" si="18"/>
        <v>.</v>
      </c>
      <c r="AW22" s="44" t="str">
        <f t="shared" si="19"/>
        <v/>
      </c>
      <c r="AX22" s="52" t="str">
        <f t="shared" si="20"/>
        <v>.</v>
      </c>
      <c r="AY22" s="52" t="str">
        <f t="shared" si="21"/>
        <v>.</v>
      </c>
      <c r="AZ22" s="52" t="str">
        <f t="shared" si="22"/>
        <v>.</v>
      </c>
      <c r="BA22" s="52" t="str">
        <f t="shared" si="23"/>
        <v>.</v>
      </c>
      <c r="BB22" s="52" t="str">
        <f t="shared" si="24"/>
        <v>.</v>
      </c>
      <c r="BC22" s="44" t="str">
        <f t="shared" si="25"/>
        <v/>
      </c>
      <c r="BD22" s="52" t="str">
        <f t="shared" si="26"/>
        <v>.</v>
      </c>
      <c r="BE22" s="52" t="str">
        <f t="shared" si="27"/>
        <v>.</v>
      </c>
      <c r="BF22" s="52" t="str">
        <f t="shared" si="28"/>
        <v>.</v>
      </c>
      <c r="BG22" s="52" t="str">
        <f t="shared" si="29"/>
        <v>.</v>
      </c>
      <c r="BH22" s="52" t="str">
        <f t="shared" si="30"/>
        <v>.</v>
      </c>
      <c r="BI22" s="44" t="str">
        <f t="shared" si="31"/>
        <v/>
      </c>
      <c r="BJ22" s="52" t="str">
        <f t="shared" si="32"/>
        <v>.</v>
      </c>
      <c r="BK22" s="52" t="str">
        <f t="shared" si="33"/>
        <v>.</v>
      </c>
      <c r="BL22" s="52" t="str">
        <f t="shared" si="34"/>
        <v>.</v>
      </c>
      <c r="BM22" s="52" t="str">
        <f t="shared" si="35"/>
        <v>.</v>
      </c>
      <c r="BN22" s="52" t="str">
        <f t="shared" si="36"/>
        <v>.</v>
      </c>
      <c r="BO22" s="44" t="str">
        <f t="shared" si="37"/>
        <v/>
      </c>
      <c r="BP22" s="52" t="str">
        <f t="shared" si="38"/>
        <v>.</v>
      </c>
      <c r="BQ22" s="52" t="str">
        <f t="shared" si="39"/>
        <v>.</v>
      </c>
      <c r="BR22" s="52" t="str">
        <f t="shared" si="40"/>
        <v>.</v>
      </c>
      <c r="BS22" s="52" t="str">
        <f t="shared" si="41"/>
        <v>.</v>
      </c>
      <c r="BT22" s="52" t="str">
        <f t="shared" si="42"/>
        <v>.</v>
      </c>
      <c r="BU22" s="44" t="str">
        <f t="shared" si="43"/>
        <v/>
      </c>
      <c r="BV22" s="52" t="str">
        <f t="shared" si="44"/>
        <v>.</v>
      </c>
      <c r="BW22" s="52" t="str">
        <f t="shared" si="45"/>
        <v>.</v>
      </c>
      <c r="BX22" s="52" t="str">
        <f t="shared" si="46"/>
        <v>.</v>
      </c>
      <c r="BY22" s="52" t="str">
        <f t="shared" si="47"/>
        <v>.</v>
      </c>
      <c r="BZ22" s="52" t="str">
        <f t="shared" si="48"/>
        <v>.</v>
      </c>
      <c r="CA22" s="44" t="str">
        <f t="shared" si="49"/>
        <v/>
      </c>
      <c r="CB22" s="52" t="str">
        <f t="shared" si="50"/>
        <v>.</v>
      </c>
      <c r="CC22" s="52" t="str">
        <f t="shared" si="51"/>
        <v>.</v>
      </c>
      <c r="CD22" s="52" t="str">
        <f t="shared" si="52"/>
        <v>.</v>
      </c>
      <c r="CE22" s="52" t="str">
        <f t="shared" si="53"/>
        <v>.</v>
      </c>
      <c r="CF22" s="52" t="str">
        <f t="shared" si="54"/>
        <v>.</v>
      </c>
      <c r="CG22" s="44" t="str">
        <f t="shared" si="55"/>
        <v/>
      </c>
    </row>
    <row r="23" spans="1:85" s="10" customFormat="1" ht="15" customHeight="1" x14ac:dyDescent="0.25">
      <c r="A23" s="283" t="str">
        <f>IF('Work Packages'!A23="","",'Work Packages'!A23)</f>
        <v/>
      </c>
      <c r="B23" s="284" t="str">
        <f>IF('Work Packages'!B23="","",'Work Packages'!B23)</f>
        <v/>
      </c>
      <c r="C23" s="284" t="str">
        <f>IF('Work Packages'!C23="","",'Work Packages'!C23)</f>
        <v/>
      </c>
      <c r="D23" s="285" t="str">
        <f>IF('Work Packages'!D23="","",'Work Packages'!D23)</f>
        <v/>
      </c>
      <c r="E23" s="4"/>
      <c r="F23" s="5">
        <v>0</v>
      </c>
      <c r="G23" s="60" t="str">
        <f>IF(E23="","",VLOOKUP(E23,'Personnel Base Data'!$A$5:$B$10,2,FALSE))</f>
        <v/>
      </c>
      <c r="H23" s="38" t="str">
        <f>IF(E23="","",VLOOKUP(E23,'Personnel Base Data'!$A$5:$C$10,3,FALSE)*F23*$D23/12)</f>
        <v/>
      </c>
      <c r="I23" s="4"/>
      <c r="J23" s="5">
        <v>0</v>
      </c>
      <c r="K23" s="58" t="str">
        <f>IF(I23="","",VLOOKUP(I23,'Personnel Base Data'!$E$5:$F$10,2,FALSE))</f>
        <v/>
      </c>
      <c r="L23" s="6" t="str">
        <f>IF(I23="","",VLOOKUP(I23,'Personnel Base Data'!$E$5:$G$10,3,FALSE)*J23*$D23/12)</f>
        <v/>
      </c>
      <c r="M23" s="4"/>
      <c r="N23" s="5">
        <v>0</v>
      </c>
      <c r="O23" s="55" t="str">
        <f>IF(M23="","",VLOOKUP(M23,'Personnel Base Data'!$I$5:$J$10,2,FALSE))</f>
        <v/>
      </c>
      <c r="P23" s="65" t="str">
        <f>IF(M23="","",VLOOKUP(M23,'Personnel Base Data'!$I$5:$K$10,3,FALSE)*N23*$D23/12)</f>
        <v/>
      </c>
      <c r="Q23" s="4"/>
      <c r="R23" s="5">
        <v>0</v>
      </c>
      <c r="S23" s="64" t="str">
        <f>IF(Q23="","",VLOOKUP(Q23,'Personnel Base Data'!$M$5:$N$10,2,FALSE))</f>
        <v/>
      </c>
      <c r="T23" s="7" t="str">
        <f>IF(Q23="","",VLOOKUP(Q23,'Personnel Base Data'!$M$5:$O$10,3,FALSE)*R23*$D23/12)</f>
        <v/>
      </c>
      <c r="U23" s="4"/>
      <c r="V23" s="5">
        <v>0</v>
      </c>
      <c r="W23" s="62" t="str">
        <f>IF(U23="","",VLOOKUP(U23,'Personnel Base Data'!$Q$5:$R$10,2,FALSE))</f>
        <v/>
      </c>
      <c r="X23" s="8" t="str">
        <f>IF(U23="","",VLOOKUP(U23,'Personnel Base Data'!$Q$5:$S$10,3,FALSE)*V23*$D23/12)</f>
        <v/>
      </c>
      <c r="Y23" s="4"/>
      <c r="Z23" s="5">
        <v>0</v>
      </c>
      <c r="AA23" s="128" t="str">
        <f>IF(Y23="","",VLOOKUP(Y23,'Personnel Base Data'!$U$5:$V$10,2,FALSE))</f>
        <v/>
      </c>
      <c r="AB23" s="129" t="str">
        <f>IF(Y23="","",VLOOKUP(Y23,'Personnel Base Data'!$U$5:$W$10,3,FALSE)*Z23*$D23/12)</f>
        <v/>
      </c>
      <c r="AC23" s="4"/>
      <c r="AD23" s="5">
        <v>0</v>
      </c>
      <c r="AE23" s="131" t="str">
        <f>IF(AC23="","",VLOOKUP(AC23,'Personnel Base Data'!$Y$5:$Z$10,2,FALSE))</f>
        <v/>
      </c>
      <c r="AF23" s="132" t="str">
        <f>IF(AC23="","",VLOOKUP(AC23,'Personnel Base Data'!$Y$5:$AA$10,3,FALSE)*AD23*$D23/12)</f>
        <v/>
      </c>
      <c r="AG23" s="4"/>
      <c r="AH23" s="5">
        <v>0</v>
      </c>
      <c r="AI23" s="141" t="str">
        <f>IF(AG23="","",VLOOKUP(AG23,'Personnel Base Data'!$AC$5:$AD$10,2,FALSE))</f>
        <v/>
      </c>
      <c r="AJ23" s="142" t="str">
        <f>IF(AG23="","",VLOOKUP(AG23,'Personnel Base Data'!$AC$5:$AE$10,3,FALSE)*AH23*$D23/12)</f>
        <v/>
      </c>
      <c r="AK23" s="44"/>
      <c r="AL23" s="52" t="str">
        <f t="shared" si="8"/>
        <v>.</v>
      </c>
      <c r="AM23" s="52" t="str">
        <f t="shared" si="9"/>
        <v>.</v>
      </c>
      <c r="AN23" s="52" t="str">
        <f t="shared" si="10"/>
        <v>.</v>
      </c>
      <c r="AO23" s="52" t="str">
        <f t="shared" si="11"/>
        <v>.</v>
      </c>
      <c r="AP23" s="52" t="str">
        <f t="shared" si="12"/>
        <v>.</v>
      </c>
      <c r="AQ23" s="44" t="str">
        <f t="shared" si="13"/>
        <v/>
      </c>
      <c r="AR23" s="52" t="str">
        <f t="shared" si="14"/>
        <v>.</v>
      </c>
      <c r="AS23" s="52" t="str">
        <f t="shared" si="15"/>
        <v>.</v>
      </c>
      <c r="AT23" s="52" t="str">
        <f t="shared" si="16"/>
        <v>.</v>
      </c>
      <c r="AU23" s="52" t="str">
        <f t="shared" si="17"/>
        <v>.</v>
      </c>
      <c r="AV23" s="52" t="str">
        <f t="shared" si="18"/>
        <v>.</v>
      </c>
      <c r="AW23" s="44" t="str">
        <f t="shared" si="19"/>
        <v/>
      </c>
      <c r="AX23" s="52" t="str">
        <f t="shared" si="20"/>
        <v>.</v>
      </c>
      <c r="AY23" s="52" t="str">
        <f t="shared" si="21"/>
        <v>.</v>
      </c>
      <c r="AZ23" s="52" t="str">
        <f t="shared" si="22"/>
        <v>.</v>
      </c>
      <c r="BA23" s="52" t="str">
        <f t="shared" si="23"/>
        <v>.</v>
      </c>
      <c r="BB23" s="52" t="str">
        <f t="shared" si="24"/>
        <v>.</v>
      </c>
      <c r="BC23" s="44" t="str">
        <f t="shared" si="25"/>
        <v/>
      </c>
      <c r="BD23" s="52" t="str">
        <f t="shared" si="26"/>
        <v>.</v>
      </c>
      <c r="BE23" s="52" t="str">
        <f t="shared" si="27"/>
        <v>.</v>
      </c>
      <c r="BF23" s="52" t="str">
        <f t="shared" si="28"/>
        <v>.</v>
      </c>
      <c r="BG23" s="52" t="str">
        <f t="shared" si="29"/>
        <v>.</v>
      </c>
      <c r="BH23" s="52" t="str">
        <f t="shared" si="30"/>
        <v>.</v>
      </c>
      <c r="BI23" s="44" t="str">
        <f t="shared" si="31"/>
        <v/>
      </c>
      <c r="BJ23" s="52" t="str">
        <f t="shared" si="32"/>
        <v>.</v>
      </c>
      <c r="BK23" s="52" t="str">
        <f t="shared" si="33"/>
        <v>.</v>
      </c>
      <c r="BL23" s="52" t="str">
        <f t="shared" si="34"/>
        <v>.</v>
      </c>
      <c r="BM23" s="52" t="str">
        <f t="shared" si="35"/>
        <v>.</v>
      </c>
      <c r="BN23" s="52" t="str">
        <f t="shared" si="36"/>
        <v>.</v>
      </c>
      <c r="BO23" s="44" t="str">
        <f t="shared" si="37"/>
        <v/>
      </c>
      <c r="BP23" s="52" t="str">
        <f t="shared" si="38"/>
        <v>.</v>
      </c>
      <c r="BQ23" s="52" t="str">
        <f t="shared" si="39"/>
        <v>.</v>
      </c>
      <c r="BR23" s="52" t="str">
        <f t="shared" si="40"/>
        <v>.</v>
      </c>
      <c r="BS23" s="52" t="str">
        <f t="shared" si="41"/>
        <v>.</v>
      </c>
      <c r="BT23" s="52" t="str">
        <f t="shared" si="42"/>
        <v>.</v>
      </c>
      <c r="BU23" s="44" t="str">
        <f t="shared" si="43"/>
        <v/>
      </c>
      <c r="BV23" s="52" t="str">
        <f t="shared" si="44"/>
        <v>.</v>
      </c>
      <c r="BW23" s="52" t="str">
        <f t="shared" si="45"/>
        <v>.</v>
      </c>
      <c r="BX23" s="52" t="str">
        <f t="shared" si="46"/>
        <v>.</v>
      </c>
      <c r="BY23" s="52" t="str">
        <f t="shared" si="47"/>
        <v>.</v>
      </c>
      <c r="BZ23" s="52" t="str">
        <f t="shared" si="48"/>
        <v>.</v>
      </c>
      <c r="CA23" s="44" t="str">
        <f t="shared" si="49"/>
        <v/>
      </c>
      <c r="CB23" s="52" t="str">
        <f t="shared" si="50"/>
        <v>.</v>
      </c>
      <c r="CC23" s="52" t="str">
        <f t="shared" si="51"/>
        <v>.</v>
      </c>
      <c r="CD23" s="52" t="str">
        <f t="shared" si="52"/>
        <v>.</v>
      </c>
      <c r="CE23" s="52" t="str">
        <f t="shared" si="53"/>
        <v>.</v>
      </c>
      <c r="CF23" s="52" t="str">
        <f t="shared" si="54"/>
        <v>.</v>
      </c>
      <c r="CG23" s="44" t="str">
        <f t="shared" si="55"/>
        <v/>
      </c>
    </row>
    <row r="24" spans="1:85" s="10" customFormat="1" ht="15" customHeight="1" x14ac:dyDescent="0.25">
      <c r="A24" s="283" t="str">
        <f>IF('Work Packages'!A24="","",'Work Packages'!A24)</f>
        <v/>
      </c>
      <c r="B24" s="284" t="str">
        <f>IF('Work Packages'!B24="","",'Work Packages'!B24)</f>
        <v/>
      </c>
      <c r="C24" s="284" t="str">
        <f>IF('Work Packages'!C24="","",'Work Packages'!C24)</f>
        <v/>
      </c>
      <c r="D24" s="285" t="str">
        <f>IF('Work Packages'!D24="","",'Work Packages'!D24)</f>
        <v/>
      </c>
      <c r="E24" s="4"/>
      <c r="F24" s="5">
        <v>0</v>
      </c>
      <c r="G24" s="60" t="str">
        <f>IF(E24="","",VLOOKUP(E24,'Personnel Base Data'!$A$5:$B$10,2,FALSE))</f>
        <v/>
      </c>
      <c r="H24" s="38" t="str">
        <f>IF(E24="","",VLOOKUP(E24,'Personnel Base Data'!$A$5:$C$10,3,FALSE)*F24*$D24/12)</f>
        <v/>
      </c>
      <c r="I24" s="4"/>
      <c r="J24" s="5">
        <v>0</v>
      </c>
      <c r="K24" s="58" t="str">
        <f>IF(I24="","",VLOOKUP(I24,'Personnel Base Data'!$E$5:$F$10,2,FALSE))</f>
        <v/>
      </c>
      <c r="L24" s="6" t="str">
        <f>IF(I24="","",VLOOKUP(I24,'Personnel Base Data'!$E$5:$G$10,3,FALSE)*J24*$D24/12)</f>
        <v/>
      </c>
      <c r="M24" s="4"/>
      <c r="N24" s="5">
        <v>0</v>
      </c>
      <c r="O24" s="55" t="str">
        <f>IF(M24="","",VLOOKUP(M24,'Personnel Base Data'!$I$5:$J$10,2,FALSE))</f>
        <v/>
      </c>
      <c r="P24" s="65" t="str">
        <f>IF(M24="","",VLOOKUP(M24,'Personnel Base Data'!$I$5:$K$10,3,FALSE)*N24*$D24/12)</f>
        <v/>
      </c>
      <c r="Q24" s="4"/>
      <c r="R24" s="5">
        <v>0</v>
      </c>
      <c r="S24" s="64" t="str">
        <f>IF(Q24="","",VLOOKUP(Q24,'Personnel Base Data'!$M$5:$N$10,2,FALSE))</f>
        <v/>
      </c>
      <c r="T24" s="7" t="str">
        <f>IF(Q24="","",VLOOKUP(Q24,'Personnel Base Data'!$M$5:$O$10,3,FALSE)*R24*$D24/12)</f>
        <v/>
      </c>
      <c r="U24" s="4"/>
      <c r="V24" s="5">
        <v>0</v>
      </c>
      <c r="W24" s="62" t="str">
        <f>IF(U24="","",VLOOKUP(U24,'Personnel Base Data'!$Q$5:$R$10,2,FALSE))</f>
        <v/>
      </c>
      <c r="X24" s="8" t="str">
        <f>IF(U24="","",VLOOKUP(U24,'Personnel Base Data'!$Q$5:$S$10,3,FALSE)*V24*$D24/12)</f>
        <v/>
      </c>
      <c r="Y24" s="4"/>
      <c r="Z24" s="5">
        <v>0</v>
      </c>
      <c r="AA24" s="128" t="str">
        <f>IF(Y24="","",VLOOKUP(Y24,'Personnel Base Data'!$U$5:$V$10,2,FALSE))</f>
        <v/>
      </c>
      <c r="AB24" s="129" t="str">
        <f>IF(Y24="","",VLOOKUP(Y24,'Personnel Base Data'!$U$5:$W$10,3,FALSE)*Z24*$D24/12)</f>
        <v/>
      </c>
      <c r="AC24" s="4"/>
      <c r="AD24" s="5">
        <v>0</v>
      </c>
      <c r="AE24" s="131" t="str">
        <f>IF(AC24="","",VLOOKUP(AC24,'Personnel Base Data'!$Y$5:$Z$10,2,FALSE))</f>
        <v/>
      </c>
      <c r="AF24" s="132" t="str">
        <f>IF(AC24="","",VLOOKUP(AC24,'Personnel Base Data'!$Y$5:$AA$10,3,FALSE)*AD24*$D24/12)</f>
        <v/>
      </c>
      <c r="AG24" s="4"/>
      <c r="AH24" s="5">
        <v>0</v>
      </c>
      <c r="AI24" s="141" t="str">
        <f>IF(AG24="","",VLOOKUP(AG24,'Personnel Base Data'!$AC$5:$AD$10,2,FALSE))</f>
        <v/>
      </c>
      <c r="AJ24" s="142" t="str">
        <f>IF(AG24="","",VLOOKUP(AG24,'Personnel Base Data'!$AC$5:$AE$10,3,FALSE)*AH24*$D24/12)</f>
        <v/>
      </c>
      <c r="AK24" s="44"/>
      <c r="AL24" s="52" t="str">
        <f t="shared" si="8"/>
        <v>.</v>
      </c>
      <c r="AM24" s="52" t="str">
        <f t="shared" si="9"/>
        <v>.</v>
      </c>
      <c r="AN24" s="52" t="str">
        <f t="shared" si="10"/>
        <v>.</v>
      </c>
      <c r="AO24" s="52" t="str">
        <f t="shared" si="11"/>
        <v>.</v>
      </c>
      <c r="AP24" s="52" t="str">
        <f t="shared" si="12"/>
        <v>.</v>
      </c>
      <c r="AQ24" s="44" t="str">
        <f t="shared" si="13"/>
        <v/>
      </c>
      <c r="AR24" s="52" t="str">
        <f t="shared" si="14"/>
        <v>.</v>
      </c>
      <c r="AS24" s="52" t="str">
        <f t="shared" si="15"/>
        <v>.</v>
      </c>
      <c r="AT24" s="52" t="str">
        <f t="shared" si="16"/>
        <v>.</v>
      </c>
      <c r="AU24" s="52" t="str">
        <f t="shared" si="17"/>
        <v>.</v>
      </c>
      <c r="AV24" s="52" t="str">
        <f t="shared" si="18"/>
        <v>.</v>
      </c>
      <c r="AW24" s="44" t="str">
        <f t="shared" si="19"/>
        <v/>
      </c>
      <c r="AX24" s="52" t="str">
        <f t="shared" si="20"/>
        <v>.</v>
      </c>
      <c r="AY24" s="52" t="str">
        <f t="shared" si="21"/>
        <v>.</v>
      </c>
      <c r="AZ24" s="52" t="str">
        <f t="shared" si="22"/>
        <v>.</v>
      </c>
      <c r="BA24" s="52" t="str">
        <f t="shared" si="23"/>
        <v>.</v>
      </c>
      <c r="BB24" s="52" t="str">
        <f t="shared" si="24"/>
        <v>.</v>
      </c>
      <c r="BC24" s="44" t="str">
        <f t="shared" si="25"/>
        <v/>
      </c>
      <c r="BD24" s="52" t="str">
        <f t="shared" si="26"/>
        <v>.</v>
      </c>
      <c r="BE24" s="52" t="str">
        <f t="shared" si="27"/>
        <v>.</v>
      </c>
      <c r="BF24" s="52" t="str">
        <f t="shared" si="28"/>
        <v>.</v>
      </c>
      <c r="BG24" s="52" t="str">
        <f t="shared" si="29"/>
        <v>.</v>
      </c>
      <c r="BH24" s="52" t="str">
        <f t="shared" si="30"/>
        <v>.</v>
      </c>
      <c r="BI24" s="44" t="str">
        <f t="shared" si="31"/>
        <v/>
      </c>
      <c r="BJ24" s="52" t="str">
        <f t="shared" si="32"/>
        <v>.</v>
      </c>
      <c r="BK24" s="52" t="str">
        <f t="shared" si="33"/>
        <v>.</v>
      </c>
      <c r="BL24" s="52" t="str">
        <f t="shared" si="34"/>
        <v>.</v>
      </c>
      <c r="BM24" s="52" t="str">
        <f t="shared" si="35"/>
        <v>.</v>
      </c>
      <c r="BN24" s="52" t="str">
        <f t="shared" si="36"/>
        <v>.</v>
      </c>
      <c r="BO24" s="44" t="str">
        <f t="shared" si="37"/>
        <v/>
      </c>
      <c r="BP24" s="52" t="str">
        <f t="shared" si="38"/>
        <v>.</v>
      </c>
      <c r="BQ24" s="52" t="str">
        <f t="shared" si="39"/>
        <v>.</v>
      </c>
      <c r="BR24" s="52" t="str">
        <f t="shared" si="40"/>
        <v>.</v>
      </c>
      <c r="BS24" s="52" t="str">
        <f t="shared" si="41"/>
        <v>.</v>
      </c>
      <c r="BT24" s="52" t="str">
        <f t="shared" si="42"/>
        <v>.</v>
      </c>
      <c r="BU24" s="44" t="str">
        <f t="shared" si="43"/>
        <v/>
      </c>
      <c r="BV24" s="52" t="str">
        <f t="shared" si="44"/>
        <v>.</v>
      </c>
      <c r="BW24" s="52" t="str">
        <f t="shared" si="45"/>
        <v>.</v>
      </c>
      <c r="BX24" s="52" t="str">
        <f t="shared" si="46"/>
        <v>.</v>
      </c>
      <c r="BY24" s="52" t="str">
        <f t="shared" si="47"/>
        <v>.</v>
      </c>
      <c r="BZ24" s="52" t="str">
        <f t="shared" si="48"/>
        <v>.</v>
      </c>
      <c r="CA24" s="44" t="str">
        <f t="shared" si="49"/>
        <v/>
      </c>
      <c r="CB24" s="52" t="str">
        <f t="shared" si="50"/>
        <v>.</v>
      </c>
      <c r="CC24" s="52" t="str">
        <f t="shared" si="51"/>
        <v>.</v>
      </c>
      <c r="CD24" s="52" t="str">
        <f t="shared" si="52"/>
        <v>.</v>
      </c>
      <c r="CE24" s="52" t="str">
        <f t="shared" si="53"/>
        <v>.</v>
      </c>
      <c r="CF24" s="52" t="str">
        <f t="shared" si="54"/>
        <v>.</v>
      </c>
      <c r="CG24" s="44" t="str">
        <f t="shared" si="55"/>
        <v/>
      </c>
    </row>
    <row r="25" spans="1:85" s="10" customFormat="1" ht="15" customHeight="1" x14ac:dyDescent="0.25">
      <c r="A25" s="283" t="str">
        <f>IF('Work Packages'!A25="","",'Work Packages'!A25)</f>
        <v/>
      </c>
      <c r="B25" s="284" t="str">
        <f>IF('Work Packages'!B25="","",'Work Packages'!B25)</f>
        <v/>
      </c>
      <c r="C25" s="284" t="str">
        <f>IF('Work Packages'!C25="","",'Work Packages'!C25)</f>
        <v/>
      </c>
      <c r="D25" s="285" t="str">
        <f>IF('Work Packages'!D25="","",'Work Packages'!D25)</f>
        <v/>
      </c>
      <c r="E25" s="4"/>
      <c r="F25" s="5">
        <v>0</v>
      </c>
      <c r="G25" s="60" t="str">
        <f>IF(E25="","",VLOOKUP(E25,'Personnel Base Data'!$A$5:$B$10,2,FALSE))</f>
        <v/>
      </c>
      <c r="H25" s="38" t="str">
        <f>IF(E25="","",VLOOKUP(E25,'Personnel Base Data'!$A$5:$C$10,3,FALSE)*F25*$D25/12)</f>
        <v/>
      </c>
      <c r="I25" s="4"/>
      <c r="J25" s="5">
        <v>0</v>
      </c>
      <c r="K25" s="58" t="str">
        <f>IF(I25="","",VLOOKUP(I25,'Personnel Base Data'!$E$5:$F$10,2,FALSE))</f>
        <v/>
      </c>
      <c r="L25" s="6" t="str">
        <f>IF(I25="","",VLOOKUP(I25,'Personnel Base Data'!$E$5:$G$10,3,FALSE)*J25*$D25/12)</f>
        <v/>
      </c>
      <c r="M25" s="4"/>
      <c r="N25" s="5">
        <v>0</v>
      </c>
      <c r="O25" s="55" t="str">
        <f>IF(M25="","",VLOOKUP(M25,'Personnel Base Data'!$I$5:$J$10,2,FALSE))</f>
        <v/>
      </c>
      <c r="P25" s="65" t="str">
        <f>IF(M25="","",VLOOKUP(M25,'Personnel Base Data'!$I$5:$K$10,3,FALSE)*N25*$D25/12)</f>
        <v/>
      </c>
      <c r="Q25" s="4"/>
      <c r="R25" s="5">
        <v>0</v>
      </c>
      <c r="S25" s="64" t="str">
        <f>IF(Q25="","",VLOOKUP(Q25,'Personnel Base Data'!$M$5:$N$10,2,FALSE))</f>
        <v/>
      </c>
      <c r="T25" s="7" t="str">
        <f>IF(Q25="","",VLOOKUP(Q25,'Personnel Base Data'!$M$5:$O$10,3,FALSE)*R25*$D25/12)</f>
        <v/>
      </c>
      <c r="U25" s="4"/>
      <c r="V25" s="5">
        <v>0</v>
      </c>
      <c r="W25" s="62" t="str">
        <f>IF(U25="","",VLOOKUP(U25,'Personnel Base Data'!$Q$5:$R$10,2,FALSE))</f>
        <v/>
      </c>
      <c r="X25" s="8" t="str">
        <f>IF(U25="","",VLOOKUP(U25,'Personnel Base Data'!$Q$5:$S$10,3,FALSE)*V25*$D25/12)</f>
        <v/>
      </c>
      <c r="Y25" s="4"/>
      <c r="Z25" s="5">
        <v>0</v>
      </c>
      <c r="AA25" s="128" t="str">
        <f>IF(Y25="","",VLOOKUP(Y25,'Personnel Base Data'!$U$5:$V$10,2,FALSE))</f>
        <v/>
      </c>
      <c r="AB25" s="129" t="str">
        <f>IF(Y25="","",VLOOKUP(Y25,'Personnel Base Data'!$U$5:$W$10,3,FALSE)*Z25*$D25/12)</f>
        <v/>
      </c>
      <c r="AC25" s="4"/>
      <c r="AD25" s="5">
        <v>0</v>
      </c>
      <c r="AE25" s="131" t="str">
        <f>IF(AC25="","",VLOOKUP(AC25,'Personnel Base Data'!$Y$5:$Z$10,2,FALSE))</f>
        <v/>
      </c>
      <c r="AF25" s="132" t="str">
        <f>IF(AC25="","",VLOOKUP(AC25,'Personnel Base Data'!$Y$5:$AA$10,3,FALSE)*AD25*$D25/12)</f>
        <v/>
      </c>
      <c r="AG25" s="4"/>
      <c r="AH25" s="5">
        <v>0</v>
      </c>
      <c r="AI25" s="141" t="str">
        <f>IF(AG25="","",VLOOKUP(AG25,'Personnel Base Data'!$AC$5:$AD$10,2,FALSE))</f>
        <v/>
      </c>
      <c r="AJ25" s="142" t="str">
        <f>IF(AG25="","",VLOOKUP(AG25,'Personnel Base Data'!$AC$5:$AE$10,3,FALSE)*AH25*$D25/12)</f>
        <v/>
      </c>
      <c r="AK25" s="44"/>
      <c r="AL25" s="52" t="str">
        <f t="shared" si="8"/>
        <v>.</v>
      </c>
      <c r="AM25" s="52" t="str">
        <f t="shared" si="9"/>
        <v>.</v>
      </c>
      <c r="AN25" s="52" t="str">
        <f t="shared" si="10"/>
        <v>.</v>
      </c>
      <c r="AO25" s="52" t="str">
        <f t="shared" si="11"/>
        <v>.</v>
      </c>
      <c r="AP25" s="52" t="str">
        <f t="shared" si="12"/>
        <v>.</v>
      </c>
      <c r="AQ25" s="44" t="str">
        <f t="shared" si="13"/>
        <v/>
      </c>
      <c r="AR25" s="52" t="str">
        <f t="shared" si="14"/>
        <v>.</v>
      </c>
      <c r="AS25" s="52" t="str">
        <f t="shared" si="15"/>
        <v>.</v>
      </c>
      <c r="AT25" s="52" t="str">
        <f t="shared" si="16"/>
        <v>.</v>
      </c>
      <c r="AU25" s="52" t="str">
        <f t="shared" si="17"/>
        <v>.</v>
      </c>
      <c r="AV25" s="52" t="str">
        <f t="shared" si="18"/>
        <v>.</v>
      </c>
      <c r="AW25" s="44" t="str">
        <f t="shared" si="19"/>
        <v/>
      </c>
      <c r="AX25" s="52" t="str">
        <f t="shared" si="20"/>
        <v>.</v>
      </c>
      <c r="AY25" s="52" t="str">
        <f t="shared" si="21"/>
        <v>.</v>
      </c>
      <c r="AZ25" s="52" t="str">
        <f t="shared" si="22"/>
        <v>.</v>
      </c>
      <c r="BA25" s="52" t="str">
        <f t="shared" si="23"/>
        <v>.</v>
      </c>
      <c r="BB25" s="52" t="str">
        <f t="shared" si="24"/>
        <v>.</v>
      </c>
      <c r="BC25" s="44" t="str">
        <f t="shared" si="25"/>
        <v/>
      </c>
      <c r="BD25" s="52" t="str">
        <f t="shared" si="26"/>
        <v>.</v>
      </c>
      <c r="BE25" s="52" t="str">
        <f t="shared" si="27"/>
        <v>.</v>
      </c>
      <c r="BF25" s="52" t="str">
        <f t="shared" si="28"/>
        <v>.</v>
      </c>
      <c r="BG25" s="52" t="str">
        <f t="shared" si="29"/>
        <v>.</v>
      </c>
      <c r="BH25" s="52" t="str">
        <f t="shared" si="30"/>
        <v>.</v>
      </c>
      <c r="BI25" s="44" t="str">
        <f t="shared" si="31"/>
        <v/>
      </c>
      <c r="BJ25" s="52" t="str">
        <f t="shared" si="32"/>
        <v>.</v>
      </c>
      <c r="BK25" s="52" t="str">
        <f t="shared" si="33"/>
        <v>.</v>
      </c>
      <c r="BL25" s="52" t="str">
        <f t="shared" si="34"/>
        <v>.</v>
      </c>
      <c r="BM25" s="52" t="str">
        <f t="shared" si="35"/>
        <v>.</v>
      </c>
      <c r="BN25" s="52" t="str">
        <f t="shared" si="36"/>
        <v>.</v>
      </c>
      <c r="BO25" s="44" t="str">
        <f t="shared" si="37"/>
        <v/>
      </c>
      <c r="BP25" s="52" t="str">
        <f t="shared" si="38"/>
        <v>.</v>
      </c>
      <c r="BQ25" s="52" t="str">
        <f t="shared" si="39"/>
        <v>.</v>
      </c>
      <c r="BR25" s="52" t="str">
        <f t="shared" si="40"/>
        <v>.</v>
      </c>
      <c r="BS25" s="52" t="str">
        <f t="shared" si="41"/>
        <v>.</v>
      </c>
      <c r="BT25" s="52" t="str">
        <f t="shared" si="42"/>
        <v>.</v>
      </c>
      <c r="BU25" s="44" t="str">
        <f t="shared" si="43"/>
        <v/>
      </c>
      <c r="BV25" s="52" t="str">
        <f t="shared" si="44"/>
        <v>.</v>
      </c>
      <c r="BW25" s="52" t="str">
        <f t="shared" si="45"/>
        <v>.</v>
      </c>
      <c r="BX25" s="52" t="str">
        <f t="shared" si="46"/>
        <v>.</v>
      </c>
      <c r="BY25" s="52" t="str">
        <f t="shared" si="47"/>
        <v>.</v>
      </c>
      <c r="BZ25" s="52" t="str">
        <f t="shared" si="48"/>
        <v>.</v>
      </c>
      <c r="CA25" s="44" t="str">
        <f t="shared" si="49"/>
        <v/>
      </c>
      <c r="CB25" s="52" t="str">
        <f t="shared" si="50"/>
        <v>.</v>
      </c>
      <c r="CC25" s="52" t="str">
        <f t="shared" si="51"/>
        <v>.</v>
      </c>
      <c r="CD25" s="52" t="str">
        <f t="shared" si="52"/>
        <v>.</v>
      </c>
      <c r="CE25" s="52" t="str">
        <f t="shared" si="53"/>
        <v>.</v>
      </c>
      <c r="CF25" s="52" t="str">
        <f t="shared" si="54"/>
        <v>.</v>
      </c>
      <c r="CG25" s="44" t="str">
        <f t="shared" si="55"/>
        <v/>
      </c>
    </row>
    <row r="26" spans="1:85" s="10" customFormat="1" ht="15" customHeight="1" x14ac:dyDescent="0.25">
      <c r="A26" s="283" t="str">
        <f>IF('Work Packages'!A26="","",'Work Packages'!A26)</f>
        <v/>
      </c>
      <c r="B26" s="284" t="str">
        <f>IF('Work Packages'!B26="","",'Work Packages'!B26)</f>
        <v/>
      </c>
      <c r="C26" s="284" t="str">
        <f>IF('Work Packages'!C26="","",'Work Packages'!C26)</f>
        <v/>
      </c>
      <c r="D26" s="285" t="str">
        <f>IF('Work Packages'!D26="","",'Work Packages'!D26)</f>
        <v/>
      </c>
      <c r="E26" s="4"/>
      <c r="F26" s="5">
        <v>0</v>
      </c>
      <c r="G26" s="60" t="str">
        <f>IF(E26="","",VLOOKUP(E26,'Personnel Base Data'!$A$5:$B$10,2,FALSE))</f>
        <v/>
      </c>
      <c r="H26" s="38" t="str">
        <f>IF(E26="","",VLOOKUP(E26,'Personnel Base Data'!$A$5:$C$10,3,FALSE)*F26*$D26/12)</f>
        <v/>
      </c>
      <c r="I26" s="4"/>
      <c r="J26" s="5">
        <v>0</v>
      </c>
      <c r="K26" s="58" t="str">
        <f>IF(I26="","",VLOOKUP(I26,'Personnel Base Data'!$E$5:$F$10,2,FALSE))</f>
        <v/>
      </c>
      <c r="L26" s="6" t="str">
        <f>IF(I26="","",VLOOKUP(I26,'Personnel Base Data'!$E$5:$G$10,3,FALSE)*J26*$D26/12)</f>
        <v/>
      </c>
      <c r="M26" s="4"/>
      <c r="N26" s="5">
        <v>0</v>
      </c>
      <c r="O26" s="55" t="str">
        <f>IF(M26="","",VLOOKUP(M26,'Personnel Base Data'!$I$5:$J$10,2,FALSE))</f>
        <v/>
      </c>
      <c r="P26" s="65" t="str">
        <f>IF(M26="","",VLOOKUP(M26,'Personnel Base Data'!$I$5:$K$10,3,FALSE)*N26*$D26/12)</f>
        <v/>
      </c>
      <c r="Q26" s="4"/>
      <c r="R26" s="5">
        <v>0</v>
      </c>
      <c r="S26" s="64" t="str">
        <f>IF(Q26="","",VLOOKUP(Q26,'Personnel Base Data'!$M$5:$N$10,2,FALSE))</f>
        <v/>
      </c>
      <c r="T26" s="7" t="str">
        <f>IF(Q26="","",VLOOKUP(Q26,'Personnel Base Data'!$M$5:$O$10,3,FALSE)*R26*$D26/12)</f>
        <v/>
      </c>
      <c r="U26" s="4"/>
      <c r="V26" s="5">
        <v>0</v>
      </c>
      <c r="W26" s="62" t="str">
        <f>IF(U26="","",VLOOKUP(U26,'Personnel Base Data'!$Q$5:$R$10,2,FALSE))</f>
        <v/>
      </c>
      <c r="X26" s="8" t="str">
        <f>IF(U26="","",VLOOKUP(U26,'Personnel Base Data'!$Q$5:$S$10,3,FALSE)*V26*$D26/12)</f>
        <v/>
      </c>
      <c r="Y26" s="4"/>
      <c r="Z26" s="5">
        <v>0</v>
      </c>
      <c r="AA26" s="128" t="str">
        <f>IF(Y26="","",VLOOKUP(Y26,'Personnel Base Data'!$U$5:$V$10,2,FALSE))</f>
        <v/>
      </c>
      <c r="AB26" s="129" t="str">
        <f>IF(Y26="","",VLOOKUP(Y26,'Personnel Base Data'!$U$5:$W$10,3,FALSE)*Z26*$D26/12)</f>
        <v/>
      </c>
      <c r="AC26" s="4"/>
      <c r="AD26" s="5">
        <v>0</v>
      </c>
      <c r="AE26" s="131" t="str">
        <f>IF(AC26="","",VLOOKUP(AC26,'Personnel Base Data'!$Y$5:$Z$10,2,FALSE))</f>
        <v/>
      </c>
      <c r="AF26" s="132" t="str">
        <f>IF(AC26="","",VLOOKUP(AC26,'Personnel Base Data'!$Y$5:$AA$10,3,FALSE)*AD26*$D26/12)</f>
        <v/>
      </c>
      <c r="AG26" s="4"/>
      <c r="AH26" s="5">
        <v>0</v>
      </c>
      <c r="AI26" s="141" t="str">
        <f>IF(AG26="","",VLOOKUP(AG26,'Personnel Base Data'!$AC$5:$AD$10,2,FALSE))</f>
        <v/>
      </c>
      <c r="AJ26" s="142" t="str">
        <f>IF(AG26="","",VLOOKUP(AG26,'Personnel Base Data'!$AC$5:$AE$10,3,FALSE)*AH26*$D26/12)</f>
        <v/>
      </c>
      <c r="AK26" s="44"/>
      <c r="AL26" s="52" t="str">
        <f t="shared" si="8"/>
        <v>.</v>
      </c>
      <c r="AM26" s="52" t="str">
        <f t="shared" si="9"/>
        <v>.</v>
      </c>
      <c r="AN26" s="52" t="str">
        <f t="shared" si="10"/>
        <v>.</v>
      </c>
      <c r="AO26" s="52" t="str">
        <f t="shared" si="11"/>
        <v>.</v>
      </c>
      <c r="AP26" s="52" t="str">
        <f t="shared" si="12"/>
        <v>.</v>
      </c>
      <c r="AQ26" s="44" t="str">
        <f t="shared" si="13"/>
        <v/>
      </c>
      <c r="AR26" s="52" t="str">
        <f t="shared" si="14"/>
        <v>.</v>
      </c>
      <c r="AS26" s="52" t="str">
        <f t="shared" si="15"/>
        <v>.</v>
      </c>
      <c r="AT26" s="52" t="str">
        <f t="shared" si="16"/>
        <v>.</v>
      </c>
      <c r="AU26" s="52" t="str">
        <f t="shared" si="17"/>
        <v>.</v>
      </c>
      <c r="AV26" s="52" t="str">
        <f t="shared" si="18"/>
        <v>.</v>
      </c>
      <c r="AW26" s="44" t="str">
        <f t="shared" si="19"/>
        <v/>
      </c>
      <c r="AX26" s="52" t="str">
        <f t="shared" si="20"/>
        <v>.</v>
      </c>
      <c r="AY26" s="52" t="str">
        <f t="shared" si="21"/>
        <v>.</v>
      </c>
      <c r="AZ26" s="52" t="str">
        <f t="shared" si="22"/>
        <v>.</v>
      </c>
      <c r="BA26" s="52" t="str">
        <f t="shared" si="23"/>
        <v>.</v>
      </c>
      <c r="BB26" s="52" t="str">
        <f t="shared" si="24"/>
        <v>.</v>
      </c>
      <c r="BC26" s="44" t="str">
        <f t="shared" si="25"/>
        <v/>
      </c>
      <c r="BD26" s="52" t="str">
        <f t="shared" si="26"/>
        <v>.</v>
      </c>
      <c r="BE26" s="52" t="str">
        <f t="shared" si="27"/>
        <v>.</v>
      </c>
      <c r="BF26" s="52" t="str">
        <f t="shared" si="28"/>
        <v>.</v>
      </c>
      <c r="BG26" s="52" t="str">
        <f t="shared" si="29"/>
        <v>.</v>
      </c>
      <c r="BH26" s="52" t="str">
        <f t="shared" si="30"/>
        <v>.</v>
      </c>
      <c r="BI26" s="44" t="str">
        <f t="shared" si="31"/>
        <v/>
      </c>
      <c r="BJ26" s="52" t="str">
        <f t="shared" si="32"/>
        <v>.</v>
      </c>
      <c r="BK26" s="52" t="str">
        <f t="shared" si="33"/>
        <v>.</v>
      </c>
      <c r="BL26" s="52" t="str">
        <f t="shared" si="34"/>
        <v>.</v>
      </c>
      <c r="BM26" s="52" t="str">
        <f t="shared" si="35"/>
        <v>.</v>
      </c>
      <c r="BN26" s="52" t="str">
        <f t="shared" si="36"/>
        <v>.</v>
      </c>
      <c r="BO26" s="44" t="str">
        <f t="shared" si="37"/>
        <v/>
      </c>
      <c r="BP26" s="52" t="str">
        <f t="shared" si="38"/>
        <v>.</v>
      </c>
      <c r="BQ26" s="52" t="str">
        <f t="shared" si="39"/>
        <v>.</v>
      </c>
      <c r="BR26" s="52" t="str">
        <f t="shared" si="40"/>
        <v>.</v>
      </c>
      <c r="BS26" s="52" t="str">
        <f t="shared" si="41"/>
        <v>.</v>
      </c>
      <c r="BT26" s="52" t="str">
        <f t="shared" si="42"/>
        <v>.</v>
      </c>
      <c r="BU26" s="44" t="str">
        <f t="shared" si="43"/>
        <v/>
      </c>
      <c r="BV26" s="52" t="str">
        <f t="shared" si="44"/>
        <v>.</v>
      </c>
      <c r="BW26" s="52" t="str">
        <f t="shared" si="45"/>
        <v>.</v>
      </c>
      <c r="BX26" s="52" t="str">
        <f t="shared" si="46"/>
        <v>.</v>
      </c>
      <c r="BY26" s="52" t="str">
        <f t="shared" si="47"/>
        <v>.</v>
      </c>
      <c r="BZ26" s="52" t="str">
        <f t="shared" si="48"/>
        <v>.</v>
      </c>
      <c r="CA26" s="44" t="str">
        <f t="shared" si="49"/>
        <v/>
      </c>
      <c r="CB26" s="52" t="str">
        <f t="shared" si="50"/>
        <v>.</v>
      </c>
      <c r="CC26" s="52" t="str">
        <f t="shared" si="51"/>
        <v>.</v>
      </c>
      <c r="CD26" s="52" t="str">
        <f t="shared" si="52"/>
        <v>.</v>
      </c>
      <c r="CE26" s="52" t="str">
        <f t="shared" si="53"/>
        <v>.</v>
      </c>
      <c r="CF26" s="52" t="str">
        <f t="shared" si="54"/>
        <v>.</v>
      </c>
      <c r="CG26" s="44" t="str">
        <f t="shared" si="55"/>
        <v/>
      </c>
    </row>
    <row r="27" spans="1:85" s="10" customFormat="1" ht="15" customHeight="1" x14ac:dyDescent="0.25">
      <c r="A27" s="283" t="str">
        <f>IF('Work Packages'!A27="","",'Work Packages'!A27)</f>
        <v/>
      </c>
      <c r="B27" s="284" t="str">
        <f>IF('Work Packages'!B27="","",'Work Packages'!B27)</f>
        <v/>
      </c>
      <c r="C27" s="284" t="str">
        <f>IF('Work Packages'!C27="","",'Work Packages'!C27)</f>
        <v/>
      </c>
      <c r="D27" s="285" t="str">
        <f>IF('Work Packages'!D27="","",'Work Packages'!D27)</f>
        <v/>
      </c>
      <c r="E27" s="4"/>
      <c r="F27" s="5">
        <v>0</v>
      </c>
      <c r="G27" s="60" t="str">
        <f>IF(E27="","",VLOOKUP(E27,'Personnel Base Data'!$A$5:$B$10,2,FALSE))</f>
        <v/>
      </c>
      <c r="H27" s="38" t="str">
        <f>IF(E27="","",VLOOKUP(E27,'Personnel Base Data'!$A$5:$C$10,3,FALSE)*F27*$D27/12)</f>
        <v/>
      </c>
      <c r="I27" s="4"/>
      <c r="J27" s="5">
        <v>0</v>
      </c>
      <c r="K27" s="58" t="str">
        <f>IF(I27="","",VLOOKUP(I27,'Personnel Base Data'!$E$5:$F$10,2,FALSE))</f>
        <v/>
      </c>
      <c r="L27" s="6" t="str">
        <f>IF(I27="","",VLOOKUP(I27,'Personnel Base Data'!$E$5:$G$10,3,FALSE)*J27*$D27/12)</f>
        <v/>
      </c>
      <c r="M27" s="4"/>
      <c r="N27" s="5">
        <v>0</v>
      </c>
      <c r="O27" s="55" t="str">
        <f>IF(M27="","",VLOOKUP(M27,'Personnel Base Data'!$I$5:$J$10,2,FALSE))</f>
        <v/>
      </c>
      <c r="P27" s="65" t="str">
        <f>IF(M27="","",VLOOKUP(M27,'Personnel Base Data'!$I$5:$K$10,3,FALSE)*N27*$D27/12)</f>
        <v/>
      </c>
      <c r="Q27" s="4"/>
      <c r="R27" s="5">
        <v>0</v>
      </c>
      <c r="S27" s="64" t="str">
        <f>IF(Q27="","",VLOOKUP(Q27,'Personnel Base Data'!$M$5:$N$10,2,FALSE))</f>
        <v/>
      </c>
      <c r="T27" s="7" t="str">
        <f>IF(Q27="","",VLOOKUP(Q27,'Personnel Base Data'!$M$5:$O$10,3,FALSE)*R27*$D27/12)</f>
        <v/>
      </c>
      <c r="U27" s="4"/>
      <c r="V27" s="5">
        <v>0</v>
      </c>
      <c r="W27" s="62" t="str">
        <f>IF(U27="","",VLOOKUP(U27,'Personnel Base Data'!$Q$5:$R$10,2,FALSE))</f>
        <v/>
      </c>
      <c r="X27" s="8" t="str">
        <f>IF(U27="","",VLOOKUP(U27,'Personnel Base Data'!$Q$5:$S$10,3,FALSE)*V27*$D27/12)</f>
        <v/>
      </c>
      <c r="Y27" s="4"/>
      <c r="Z27" s="5">
        <v>0</v>
      </c>
      <c r="AA27" s="128" t="str">
        <f>IF(Y27="","",VLOOKUP(Y27,'Personnel Base Data'!$U$5:$V$10,2,FALSE))</f>
        <v/>
      </c>
      <c r="AB27" s="129" t="str">
        <f>IF(Y27="","",VLOOKUP(Y27,'Personnel Base Data'!$U$5:$W$10,3,FALSE)*Z27*$D27/12)</f>
        <v/>
      </c>
      <c r="AC27" s="4"/>
      <c r="AD27" s="5">
        <v>0</v>
      </c>
      <c r="AE27" s="131" t="str">
        <f>IF(AC27="","",VLOOKUP(AC27,'Personnel Base Data'!$Y$5:$Z$10,2,FALSE))</f>
        <v/>
      </c>
      <c r="AF27" s="132" t="str">
        <f>IF(AC27="","",VLOOKUP(AC27,'Personnel Base Data'!$Y$5:$AA$10,3,FALSE)*AD27*$D27/12)</f>
        <v/>
      </c>
      <c r="AG27" s="4"/>
      <c r="AH27" s="5">
        <v>0</v>
      </c>
      <c r="AI27" s="141" t="str">
        <f>IF(AG27="","",VLOOKUP(AG27,'Personnel Base Data'!$AC$5:$AD$10,2,FALSE))</f>
        <v/>
      </c>
      <c r="AJ27" s="142" t="str">
        <f>IF(AG27="","",VLOOKUP(AG27,'Personnel Base Data'!$AC$5:$AE$10,3,FALSE)*AH27*$D27/12)</f>
        <v/>
      </c>
      <c r="AK27" s="44"/>
      <c r="AL27" s="52" t="str">
        <f t="shared" si="8"/>
        <v>.</v>
      </c>
      <c r="AM27" s="52" t="str">
        <f t="shared" si="9"/>
        <v>.</v>
      </c>
      <c r="AN27" s="52" t="str">
        <f t="shared" si="10"/>
        <v>.</v>
      </c>
      <c r="AO27" s="52" t="str">
        <f t="shared" si="11"/>
        <v>.</v>
      </c>
      <c r="AP27" s="52" t="str">
        <f t="shared" si="12"/>
        <v>.</v>
      </c>
      <c r="AQ27" s="44" t="str">
        <f t="shared" si="13"/>
        <v/>
      </c>
      <c r="AR27" s="52" t="str">
        <f t="shared" si="14"/>
        <v>.</v>
      </c>
      <c r="AS27" s="52" t="str">
        <f t="shared" si="15"/>
        <v>.</v>
      </c>
      <c r="AT27" s="52" t="str">
        <f t="shared" si="16"/>
        <v>.</v>
      </c>
      <c r="AU27" s="52" t="str">
        <f t="shared" si="17"/>
        <v>.</v>
      </c>
      <c r="AV27" s="52" t="str">
        <f t="shared" si="18"/>
        <v>.</v>
      </c>
      <c r="AW27" s="44" t="str">
        <f t="shared" si="19"/>
        <v/>
      </c>
      <c r="AX27" s="52" t="str">
        <f t="shared" si="20"/>
        <v>.</v>
      </c>
      <c r="AY27" s="52" t="str">
        <f t="shared" si="21"/>
        <v>.</v>
      </c>
      <c r="AZ27" s="52" t="str">
        <f t="shared" si="22"/>
        <v>.</v>
      </c>
      <c r="BA27" s="52" t="str">
        <f t="shared" si="23"/>
        <v>.</v>
      </c>
      <c r="BB27" s="52" t="str">
        <f t="shared" si="24"/>
        <v>.</v>
      </c>
      <c r="BC27" s="44" t="str">
        <f t="shared" si="25"/>
        <v/>
      </c>
      <c r="BD27" s="52" t="str">
        <f t="shared" si="26"/>
        <v>.</v>
      </c>
      <c r="BE27" s="52" t="str">
        <f t="shared" si="27"/>
        <v>.</v>
      </c>
      <c r="BF27" s="52" t="str">
        <f t="shared" si="28"/>
        <v>.</v>
      </c>
      <c r="BG27" s="52" t="str">
        <f t="shared" si="29"/>
        <v>.</v>
      </c>
      <c r="BH27" s="52" t="str">
        <f t="shared" si="30"/>
        <v>.</v>
      </c>
      <c r="BI27" s="44" t="str">
        <f t="shared" si="31"/>
        <v/>
      </c>
      <c r="BJ27" s="52" t="str">
        <f t="shared" si="32"/>
        <v>.</v>
      </c>
      <c r="BK27" s="52" t="str">
        <f t="shared" si="33"/>
        <v>.</v>
      </c>
      <c r="BL27" s="52" t="str">
        <f t="shared" si="34"/>
        <v>.</v>
      </c>
      <c r="BM27" s="52" t="str">
        <f t="shared" si="35"/>
        <v>.</v>
      </c>
      <c r="BN27" s="52" t="str">
        <f t="shared" si="36"/>
        <v>.</v>
      </c>
      <c r="BO27" s="44" t="str">
        <f t="shared" si="37"/>
        <v/>
      </c>
      <c r="BP27" s="52" t="str">
        <f t="shared" si="38"/>
        <v>.</v>
      </c>
      <c r="BQ27" s="52" t="str">
        <f t="shared" si="39"/>
        <v>.</v>
      </c>
      <c r="BR27" s="52" t="str">
        <f t="shared" si="40"/>
        <v>.</v>
      </c>
      <c r="BS27" s="52" t="str">
        <f t="shared" si="41"/>
        <v>.</v>
      </c>
      <c r="BT27" s="52" t="str">
        <f t="shared" si="42"/>
        <v>.</v>
      </c>
      <c r="BU27" s="44" t="str">
        <f t="shared" si="43"/>
        <v/>
      </c>
      <c r="BV27" s="52" t="str">
        <f t="shared" si="44"/>
        <v>.</v>
      </c>
      <c r="BW27" s="52" t="str">
        <f t="shared" si="45"/>
        <v>.</v>
      </c>
      <c r="BX27" s="52" t="str">
        <f t="shared" si="46"/>
        <v>.</v>
      </c>
      <c r="BY27" s="52" t="str">
        <f t="shared" si="47"/>
        <v>.</v>
      </c>
      <c r="BZ27" s="52" t="str">
        <f t="shared" si="48"/>
        <v>.</v>
      </c>
      <c r="CA27" s="44" t="str">
        <f t="shared" si="49"/>
        <v/>
      </c>
      <c r="CB27" s="52" t="str">
        <f t="shared" si="50"/>
        <v>.</v>
      </c>
      <c r="CC27" s="52" t="str">
        <f t="shared" si="51"/>
        <v>.</v>
      </c>
      <c r="CD27" s="52" t="str">
        <f t="shared" si="52"/>
        <v>.</v>
      </c>
      <c r="CE27" s="52" t="str">
        <f t="shared" si="53"/>
        <v>.</v>
      </c>
      <c r="CF27" s="52" t="str">
        <f t="shared" si="54"/>
        <v>.</v>
      </c>
      <c r="CG27" s="44" t="str">
        <f t="shared" si="55"/>
        <v/>
      </c>
    </row>
    <row r="28" spans="1:85" s="10" customFormat="1" ht="15" customHeight="1" x14ac:dyDescent="0.25">
      <c r="A28" s="283" t="str">
        <f>IF('Work Packages'!A28="","",'Work Packages'!A28)</f>
        <v/>
      </c>
      <c r="B28" s="284" t="str">
        <f>IF('Work Packages'!B28="","",'Work Packages'!B28)</f>
        <v/>
      </c>
      <c r="C28" s="284" t="str">
        <f>IF('Work Packages'!C28="","",'Work Packages'!C28)</f>
        <v/>
      </c>
      <c r="D28" s="285" t="str">
        <f>IF('Work Packages'!D28="","",'Work Packages'!D28)</f>
        <v/>
      </c>
      <c r="E28" s="4"/>
      <c r="F28" s="5">
        <v>0</v>
      </c>
      <c r="G28" s="60" t="str">
        <f>IF(E28="","",VLOOKUP(E28,'Personnel Base Data'!$A$5:$B$10,2,FALSE))</f>
        <v/>
      </c>
      <c r="H28" s="38" t="str">
        <f>IF(E28="","",VLOOKUP(E28,'Personnel Base Data'!$A$5:$C$10,3,FALSE)*F28*$D28/12)</f>
        <v/>
      </c>
      <c r="I28" s="4"/>
      <c r="J28" s="5">
        <v>0</v>
      </c>
      <c r="K28" s="58" t="str">
        <f>IF(I28="","",VLOOKUP(I28,'Personnel Base Data'!$E$5:$F$10,2,FALSE))</f>
        <v/>
      </c>
      <c r="L28" s="6" t="str">
        <f>IF(I28="","",VLOOKUP(I28,'Personnel Base Data'!$E$5:$G$10,3,FALSE)*J28*$D28/12)</f>
        <v/>
      </c>
      <c r="M28" s="4"/>
      <c r="N28" s="5">
        <v>0</v>
      </c>
      <c r="O28" s="55" t="str">
        <f>IF(M28="","",VLOOKUP(M28,'Personnel Base Data'!$I$5:$J$10,2,FALSE))</f>
        <v/>
      </c>
      <c r="P28" s="65" t="str">
        <f>IF(M28="","",VLOOKUP(M28,'Personnel Base Data'!$I$5:$K$10,3,FALSE)*N28*$D28/12)</f>
        <v/>
      </c>
      <c r="Q28" s="4"/>
      <c r="R28" s="5">
        <v>0</v>
      </c>
      <c r="S28" s="64" t="str">
        <f>IF(Q28="","",VLOOKUP(Q28,'Personnel Base Data'!$M$5:$N$10,2,FALSE))</f>
        <v/>
      </c>
      <c r="T28" s="7" t="str">
        <f>IF(Q28="","",VLOOKUP(Q28,'Personnel Base Data'!$M$5:$O$10,3,FALSE)*R28*$D28/12)</f>
        <v/>
      </c>
      <c r="U28" s="4"/>
      <c r="V28" s="5">
        <v>0</v>
      </c>
      <c r="W28" s="62" t="str">
        <f>IF(U28="","",VLOOKUP(U28,'Personnel Base Data'!$Q$5:$R$10,2,FALSE))</f>
        <v/>
      </c>
      <c r="X28" s="8" t="str">
        <f>IF(U28="","",VLOOKUP(U28,'Personnel Base Data'!$Q$5:$S$10,3,FALSE)*V28*$D28/12)</f>
        <v/>
      </c>
      <c r="Y28" s="4"/>
      <c r="Z28" s="5">
        <v>0</v>
      </c>
      <c r="AA28" s="128" t="str">
        <f>IF(Y28="","",VLOOKUP(Y28,'Personnel Base Data'!$U$5:$V$10,2,FALSE))</f>
        <v/>
      </c>
      <c r="AB28" s="129" t="str">
        <f>IF(Y28="","",VLOOKUP(Y28,'Personnel Base Data'!$U$5:$W$10,3,FALSE)*Z28*$D28/12)</f>
        <v/>
      </c>
      <c r="AC28" s="4"/>
      <c r="AD28" s="5">
        <v>0</v>
      </c>
      <c r="AE28" s="131" t="str">
        <f>IF(AC28="","",VLOOKUP(AC28,'Personnel Base Data'!$Y$5:$Z$10,2,FALSE))</f>
        <v/>
      </c>
      <c r="AF28" s="132" t="str">
        <f>IF(AC28="","",VLOOKUP(AC28,'Personnel Base Data'!$Y$5:$AA$10,3,FALSE)*AD28*$D28/12)</f>
        <v/>
      </c>
      <c r="AG28" s="4"/>
      <c r="AH28" s="5">
        <v>0</v>
      </c>
      <c r="AI28" s="141" t="str">
        <f>IF(AG28="","",VLOOKUP(AG28,'Personnel Base Data'!$AC$5:$AD$10,2,FALSE))</f>
        <v/>
      </c>
      <c r="AJ28" s="142" t="str">
        <f>IF(AG28="","",VLOOKUP(AG28,'Personnel Base Data'!$AC$5:$AE$10,3,FALSE)*AH28*$D28/12)</f>
        <v/>
      </c>
      <c r="AK28" s="44"/>
      <c r="AL28" s="52" t="str">
        <f t="shared" si="8"/>
        <v>.</v>
      </c>
      <c r="AM28" s="52" t="str">
        <f t="shared" si="9"/>
        <v>.</v>
      </c>
      <c r="AN28" s="52" t="str">
        <f t="shared" si="10"/>
        <v>.</v>
      </c>
      <c r="AO28" s="52" t="str">
        <f t="shared" si="11"/>
        <v>.</v>
      </c>
      <c r="AP28" s="52" t="str">
        <f t="shared" si="12"/>
        <v>.</v>
      </c>
      <c r="AQ28" s="44" t="str">
        <f t="shared" si="13"/>
        <v/>
      </c>
      <c r="AR28" s="52" t="str">
        <f t="shared" si="14"/>
        <v>.</v>
      </c>
      <c r="AS28" s="52" t="str">
        <f t="shared" si="15"/>
        <v>.</v>
      </c>
      <c r="AT28" s="52" t="str">
        <f t="shared" si="16"/>
        <v>.</v>
      </c>
      <c r="AU28" s="52" t="str">
        <f t="shared" si="17"/>
        <v>.</v>
      </c>
      <c r="AV28" s="52" t="str">
        <f t="shared" si="18"/>
        <v>.</v>
      </c>
      <c r="AW28" s="44" t="str">
        <f t="shared" si="19"/>
        <v/>
      </c>
      <c r="AX28" s="52" t="str">
        <f t="shared" si="20"/>
        <v>.</v>
      </c>
      <c r="AY28" s="52" t="str">
        <f t="shared" si="21"/>
        <v>.</v>
      </c>
      <c r="AZ28" s="52" t="str">
        <f t="shared" si="22"/>
        <v>.</v>
      </c>
      <c r="BA28" s="52" t="str">
        <f t="shared" si="23"/>
        <v>.</v>
      </c>
      <c r="BB28" s="52" t="str">
        <f t="shared" si="24"/>
        <v>.</v>
      </c>
      <c r="BC28" s="44" t="str">
        <f t="shared" si="25"/>
        <v/>
      </c>
      <c r="BD28" s="52" t="str">
        <f t="shared" si="26"/>
        <v>.</v>
      </c>
      <c r="BE28" s="52" t="str">
        <f t="shared" si="27"/>
        <v>.</v>
      </c>
      <c r="BF28" s="52" t="str">
        <f t="shared" si="28"/>
        <v>.</v>
      </c>
      <c r="BG28" s="52" t="str">
        <f t="shared" si="29"/>
        <v>.</v>
      </c>
      <c r="BH28" s="52" t="str">
        <f t="shared" si="30"/>
        <v>.</v>
      </c>
      <c r="BI28" s="44" t="str">
        <f t="shared" si="31"/>
        <v/>
      </c>
      <c r="BJ28" s="52" t="str">
        <f t="shared" si="32"/>
        <v>.</v>
      </c>
      <c r="BK28" s="52" t="str">
        <f t="shared" si="33"/>
        <v>.</v>
      </c>
      <c r="BL28" s="52" t="str">
        <f t="shared" si="34"/>
        <v>.</v>
      </c>
      <c r="BM28" s="52" t="str">
        <f t="shared" si="35"/>
        <v>.</v>
      </c>
      <c r="BN28" s="52" t="str">
        <f t="shared" si="36"/>
        <v>.</v>
      </c>
      <c r="BO28" s="44" t="str">
        <f t="shared" si="37"/>
        <v/>
      </c>
      <c r="BP28" s="52" t="str">
        <f t="shared" si="38"/>
        <v>.</v>
      </c>
      <c r="BQ28" s="52" t="str">
        <f t="shared" si="39"/>
        <v>.</v>
      </c>
      <c r="BR28" s="52" t="str">
        <f t="shared" si="40"/>
        <v>.</v>
      </c>
      <c r="BS28" s="52" t="str">
        <f t="shared" si="41"/>
        <v>.</v>
      </c>
      <c r="BT28" s="52" t="str">
        <f t="shared" si="42"/>
        <v>.</v>
      </c>
      <c r="BU28" s="44" t="str">
        <f t="shared" si="43"/>
        <v/>
      </c>
      <c r="BV28" s="52" t="str">
        <f t="shared" si="44"/>
        <v>.</v>
      </c>
      <c r="BW28" s="52" t="str">
        <f t="shared" si="45"/>
        <v>.</v>
      </c>
      <c r="BX28" s="52" t="str">
        <f t="shared" si="46"/>
        <v>.</v>
      </c>
      <c r="BY28" s="52" t="str">
        <f t="shared" si="47"/>
        <v>.</v>
      </c>
      <c r="BZ28" s="52" t="str">
        <f t="shared" si="48"/>
        <v>.</v>
      </c>
      <c r="CA28" s="44" t="str">
        <f t="shared" si="49"/>
        <v/>
      </c>
      <c r="CB28" s="52" t="str">
        <f t="shared" si="50"/>
        <v>.</v>
      </c>
      <c r="CC28" s="52" t="str">
        <f t="shared" si="51"/>
        <v>.</v>
      </c>
      <c r="CD28" s="52" t="str">
        <f t="shared" si="52"/>
        <v>.</v>
      </c>
      <c r="CE28" s="52" t="str">
        <f t="shared" si="53"/>
        <v>.</v>
      </c>
      <c r="CF28" s="52" t="str">
        <f t="shared" si="54"/>
        <v>.</v>
      </c>
      <c r="CG28" s="44" t="str">
        <f t="shared" si="55"/>
        <v/>
      </c>
    </row>
    <row r="29" spans="1:85" s="10" customFormat="1" ht="15" customHeight="1" x14ac:dyDescent="0.25">
      <c r="A29" s="283" t="str">
        <f>IF('Work Packages'!A29="","",'Work Packages'!A29)</f>
        <v/>
      </c>
      <c r="B29" s="284" t="str">
        <f>IF('Work Packages'!B29="","",'Work Packages'!B29)</f>
        <v/>
      </c>
      <c r="C29" s="284" t="str">
        <f>IF('Work Packages'!C29="","",'Work Packages'!C29)</f>
        <v/>
      </c>
      <c r="D29" s="285" t="str">
        <f>IF('Work Packages'!D29="","",'Work Packages'!D29)</f>
        <v/>
      </c>
      <c r="E29" s="4"/>
      <c r="F29" s="5">
        <v>0</v>
      </c>
      <c r="G29" s="60" t="str">
        <f>IF(E29="","",VLOOKUP(E29,'Personnel Base Data'!$A$5:$B$10,2,FALSE))</f>
        <v/>
      </c>
      <c r="H29" s="38" t="str">
        <f>IF(E29="","",VLOOKUP(E29,'Personnel Base Data'!$A$5:$C$10,3,FALSE)*F29*$D29/12)</f>
        <v/>
      </c>
      <c r="I29" s="4"/>
      <c r="J29" s="5">
        <v>0</v>
      </c>
      <c r="K29" s="58" t="str">
        <f>IF(I29="","",VLOOKUP(I29,'Personnel Base Data'!$E$5:$F$10,2,FALSE))</f>
        <v/>
      </c>
      <c r="L29" s="6" t="str">
        <f>IF(I29="","",VLOOKUP(I29,'Personnel Base Data'!$E$5:$G$10,3,FALSE)*J29*$D29/12)</f>
        <v/>
      </c>
      <c r="M29" s="4"/>
      <c r="N29" s="5">
        <v>0</v>
      </c>
      <c r="O29" s="55" t="str">
        <f>IF(M29="","",VLOOKUP(M29,'Personnel Base Data'!$I$5:$J$10,2,FALSE))</f>
        <v/>
      </c>
      <c r="P29" s="65" t="str">
        <f>IF(M29="","",VLOOKUP(M29,'Personnel Base Data'!$I$5:$K$10,3,FALSE)*N29*$D29/12)</f>
        <v/>
      </c>
      <c r="Q29" s="4"/>
      <c r="R29" s="5">
        <v>0</v>
      </c>
      <c r="S29" s="64" t="str">
        <f>IF(Q29="","",VLOOKUP(Q29,'Personnel Base Data'!$M$5:$N$10,2,FALSE))</f>
        <v/>
      </c>
      <c r="T29" s="7" t="str">
        <f>IF(Q29="","",VLOOKUP(Q29,'Personnel Base Data'!$M$5:$O$10,3,FALSE)*R29*$D29/12)</f>
        <v/>
      </c>
      <c r="U29" s="4"/>
      <c r="V29" s="5">
        <v>0</v>
      </c>
      <c r="W29" s="62" t="str">
        <f>IF(U29="","",VLOOKUP(U29,'Personnel Base Data'!$Q$5:$R$10,2,FALSE))</f>
        <v/>
      </c>
      <c r="X29" s="8" t="str">
        <f>IF(U29="","",VLOOKUP(U29,'Personnel Base Data'!$Q$5:$S$10,3,FALSE)*V29*$D29/12)</f>
        <v/>
      </c>
      <c r="Y29" s="4"/>
      <c r="Z29" s="5">
        <v>0</v>
      </c>
      <c r="AA29" s="128" t="str">
        <f>IF(Y29="","",VLOOKUP(Y29,'Personnel Base Data'!$U$5:$V$10,2,FALSE))</f>
        <v/>
      </c>
      <c r="AB29" s="129" t="str">
        <f>IF(Y29="","",VLOOKUP(Y29,'Personnel Base Data'!$U$5:$W$10,3,FALSE)*Z29*$D29/12)</f>
        <v/>
      </c>
      <c r="AC29" s="4"/>
      <c r="AD29" s="5">
        <v>0</v>
      </c>
      <c r="AE29" s="131" t="str">
        <f>IF(AC29="","",VLOOKUP(AC29,'Personnel Base Data'!$Y$5:$Z$10,2,FALSE))</f>
        <v/>
      </c>
      <c r="AF29" s="132" t="str">
        <f>IF(AC29="","",VLOOKUP(AC29,'Personnel Base Data'!$Y$5:$AA$10,3,FALSE)*AD29*$D29/12)</f>
        <v/>
      </c>
      <c r="AG29" s="4"/>
      <c r="AH29" s="5">
        <v>0</v>
      </c>
      <c r="AI29" s="141" t="str">
        <f>IF(AG29="","",VLOOKUP(AG29,'Personnel Base Data'!$AC$5:$AD$10,2,FALSE))</f>
        <v/>
      </c>
      <c r="AJ29" s="142" t="str">
        <f>IF(AG29="","",VLOOKUP(AG29,'Personnel Base Data'!$AC$5:$AE$10,3,FALSE)*AH29*$D29/12)</f>
        <v/>
      </c>
      <c r="AK29" s="44"/>
      <c r="AL29" s="52" t="str">
        <f t="shared" si="8"/>
        <v>.</v>
      </c>
      <c r="AM29" s="52" t="str">
        <f t="shared" si="9"/>
        <v>.</v>
      </c>
      <c r="AN29" s="52" t="str">
        <f t="shared" si="10"/>
        <v>.</v>
      </c>
      <c r="AO29" s="52" t="str">
        <f t="shared" si="11"/>
        <v>.</v>
      </c>
      <c r="AP29" s="52" t="str">
        <f t="shared" si="12"/>
        <v>.</v>
      </c>
      <c r="AQ29" s="44" t="str">
        <f t="shared" si="13"/>
        <v/>
      </c>
      <c r="AR29" s="52" t="str">
        <f t="shared" si="14"/>
        <v>.</v>
      </c>
      <c r="AS29" s="52" t="str">
        <f t="shared" si="15"/>
        <v>.</v>
      </c>
      <c r="AT29" s="52" t="str">
        <f t="shared" si="16"/>
        <v>.</v>
      </c>
      <c r="AU29" s="52" t="str">
        <f t="shared" si="17"/>
        <v>.</v>
      </c>
      <c r="AV29" s="52" t="str">
        <f t="shared" si="18"/>
        <v>.</v>
      </c>
      <c r="AW29" s="44" t="str">
        <f t="shared" si="19"/>
        <v/>
      </c>
      <c r="AX29" s="52" t="str">
        <f t="shared" si="20"/>
        <v>.</v>
      </c>
      <c r="AY29" s="52" t="str">
        <f t="shared" si="21"/>
        <v>.</v>
      </c>
      <c r="AZ29" s="52" t="str">
        <f t="shared" si="22"/>
        <v>.</v>
      </c>
      <c r="BA29" s="52" t="str">
        <f t="shared" si="23"/>
        <v>.</v>
      </c>
      <c r="BB29" s="52" t="str">
        <f t="shared" si="24"/>
        <v>.</v>
      </c>
      <c r="BC29" s="44" t="str">
        <f t="shared" si="25"/>
        <v/>
      </c>
      <c r="BD29" s="52" t="str">
        <f t="shared" si="26"/>
        <v>.</v>
      </c>
      <c r="BE29" s="52" t="str">
        <f t="shared" si="27"/>
        <v>.</v>
      </c>
      <c r="BF29" s="52" t="str">
        <f t="shared" si="28"/>
        <v>.</v>
      </c>
      <c r="BG29" s="52" t="str">
        <f t="shared" si="29"/>
        <v>.</v>
      </c>
      <c r="BH29" s="52" t="str">
        <f t="shared" si="30"/>
        <v>.</v>
      </c>
      <c r="BI29" s="44" t="str">
        <f t="shared" si="31"/>
        <v/>
      </c>
      <c r="BJ29" s="52" t="str">
        <f t="shared" si="32"/>
        <v>.</v>
      </c>
      <c r="BK29" s="52" t="str">
        <f t="shared" si="33"/>
        <v>.</v>
      </c>
      <c r="BL29" s="52" t="str">
        <f t="shared" si="34"/>
        <v>.</v>
      </c>
      <c r="BM29" s="52" t="str">
        <f t="shared" si="35"/>
        <v>.</v>
      </c>
      <c r="BN29" s="52" t="str">
        <f t="shared" si="36"/>
        <v>.</v>
      </c>
      <c r="BO29" s="44" t="str">
        <f t="shared" si="37"/>
        <v/>
      </c>
      <c r="BP29" s="52" t="str">
        <f t="shared" si="38"/>
        <v>.</v>
      </c>
      <c r="BQ29" s="52" t="str">
        <f t="shared" si="39"/>
        <v>.</v>
      </c>
      <c r="BR29" s="52" t="str">
        <f t="shared" si="40"/>
        <v>.</v>
      </c>
      <c r="BS29" s="52" t="str">
        <f t="shared" si="41"/>
        <v>.</v>
      </c>
      <c r="BT29" s="52" t="str">
        <f t="shared" si="42"/>
        <v>.</v>
      </c>
      <c r="BU29" s="44" t="str">
        <f t="shared" si="43"/>
        <v/>
      </c>
      <c r="BV29" s="52" t="str">
        <f t="shared" si="44"/>
        <v>.</v>
      </c>
      <c r="BW29" s="52" t="str">
        <f t="shared" si="45"/>
        <v>.</v>
      </c>
      <c r="BX29" s="52" t="str">
        <f t="shared" si="46"/>
        <v>.</v>
      </c>
      <c r="BY29" s="52" t="str">
        <f t="shared" si="47"/>
        <v>.</v>
      </c>
      <c r="BZ29" s="52" t="str">
        <f t="shared" si="48"/>
        <v>.</v>
      </c>
      <c r="CA29" s="44" t="str">
        <f t="shared" si="49"/>
        <v/>
      </c>
      <c r="CB29" s="52" t="str">
        <f t="shared" si="50"/>
        <v>.</v>
      </c>
      <c r="CC29" s="52" t="str">
        <f t="shared" si="51"/>
        <v>.</v>
      </c>
      <c r="CD29" s="52" t="str">
        <f t="shared" si="52"/>
        <v>.</v>
      </c>
      <c r="CE29" s="52" t="str">
        <f t="shared" si="53"/>
        <v>.</v>
      </c>
      <c r="CF29" s="52" t="str">
        <f t="shared" si="54"/>
        <v>.</v>
      </c>
      <c r="CG29" s="44" t="str">
        <f t="shared" si="55"/>
        <v/>
      </c>
    </row>
    <row r="30" spans="1:85" s="10" customFormat="1" ht="15" customHeight="1" x14ac:dyDescent="0.25">
      <c r="A30" s="283" t="str">
        <f>IF('Work Packages'!A30="","",'Work Packages'!A30)</f>
        <v/>
      </c>
      <c r="B30" s="284" t="str">
        <f>IF('Work Packages'!B30="","",'Work Packages'!B30)</f>
        <v/>
      </c>
      <c r="C30" s="284" t="str">
        <f>IF('Work Packages'!C30="","",'Work Packages'!C30)</f>
        <v/>
      </c>
      <c r="D30" s="285" t="str">
        <f>IF('Work Packages'!D30="","",'Work Packages'!D30)</f>
        <v/>
      </c>
      <c r="E30" s="4"/>
      <c r="F30" s="5">
        <v>0</v>
      </c>
      <c r="G30" s="60" t="str">
        <f>IF(E30="","",VLOOKUP(E30,'Personnel Base Data'!$A$5:$B$10,2,FALSE))</f>
        <v/>
      </c>
      <c r="H30" s="38" t="str">
        <f>IF(E30="","",VLOOKUP(E30,'Personnel Base Data'!$A$5:$C$10,3,FALSE)*F30*$D30/12)</f>
        <v/>
      </c>
      <c r="I30" s="4"/>
      <c r="J30" s="5">
        <v>0</v>
      </c>
      <c r="K30" s="58" t="str">
        <f>IF(I30="","",VLOOKUP(I30,'Personnel Base Data'!$E$5:$F$10,2,FALSE))</f>
        <v/>
      </c>
      <c r="L30" s="6" t="str">
        <f>IF(I30="","",VLOOKUP(I30,'Personnel Base Data'!$E$5:$G$10,3,FALSE)*J30*$D30/12)</f>
        <v/>
      </c>
      <c r="M30" s="4"/>
      <c r="N30" s="5">
        <v>0</v>
      </c>
      <c r="O30" s="55" t="str">
        <f>IF(M30="","",VLOOKUP(M30,'Personnel Base Data'!$I$5:$J$10,2,FALSE))</f>
        <v/>
      </c>
      <c r="P30" s="65" t="str">
        <f>IF(M30="","",VLOOKUP(M30,'Personnel Base Data'!$I$5:$K$10,3,FALSE)*N30*$D30/12)</f>
        <v/>
      </c>
      <c r="Q30" s="4"/>
      <c r="R30" s="5">
        <v>0</v>
      </c>
      <c r="S30" s="64" t="str">
        <f>IF(Q30="","",VLOOKUP(Q30,'Personnel Base Data'!$M$5:$N$10,2,FALSE))</f>
        <v/>
      </c>
      <c r="T30" s="7" t="str">
        <f>IF(Q30="","",VLOOKUP(Q30,'Personnel Base Data'!$M$5:$O$10,3,FALSE)*R30*$D30/12)</f>
        <v/>
      </c>
      <c r="U30" s="4"/>
      <c r="V30" s="5">
        <v>0</v>
      </c>
      <c r="W30" s="62" t="str">
        <f>IF(U30="","",VLOOKUP(U30,'Personnel Base Data'!$Q$5:$R$10,2,FALSE))</f>
        <v/>
      </c>
      <c r="X30" s="8" t="str">
        <f>IF(U30="","",VLOOKUP(U30,'Personnel Base Data'!$Q$5:$S$10,3,FALSE)*V30*$D30/12)</f>
        <v/>
      </c>
      <c r="Y30" s="4"/>
      <c r="Z30" s="5">
        <v>0</v>
      </c>
      <c r="AA30" s="128" t="str">
        <f>IF(Y30="","",VLOOKUP(Y30,'Personnel Base Data'!$U$5:$V$10,2,FALSE))</f>
        <v/>
      </c>
      <c r="AB30" s="129" t="str">
        <f>IF(Y30="","",VLOOKUP(Y30,'Personnel Base Data'!$U$5:$W$10,3,FALSE)*Z30*$D30/12)</f>
        <v/>
      </c>
      <c r="AC30" s="4"/>
      <c r="AD30" s="5">
        <v>0</v>
      </c>
      <c r="AE30" s="131" t="str">
        <f>IF(AC30="","",VLOOKUP(AC30,'Personnel Base Data'!$Y$5:$Z$10,2,FALSE))</f>
        <v/>
      </c>
      <c r="AF30" s="132" t="str">
        <f>IF(AC30="","",VLOOKUP(AC30,'Personnel Base Data'!$Y$5:$AA$10,3,FALSE)*AD30*$D30/12)</f>
        <v/>
      </c>
      <c r="AG30" s="4"/>
      <c r="AH30" s="5">
        <v>0</v>
      </c>
      <c r="AI30" s="141" t="str">
        <f>IF(AG30="","",VLOOKUP(AG30,'Personnel Base Data'!$AC$5:$AD$10,2,FALSE))</f>
        <v/>
      </c>
      <c r="AJ30" s="142" t="str">
        <f>IF(AG30="","",VLOOKUP(AG30,'Personnel Base Data'!$AC$5:$AE$10,3,FALSE)*AH30*$D30/12)</f>
        <v/>
      </c>
      <c r="AK30" s="44"/>
      <c r="AL30" s="52" t="str">
        <f t="shared" si="8"/>
        <v>.</v>
      </c>
      <c r="AM30" s="52" t="str">
        <f t="shared" si="9"/>
        <v>.</v>
      </c>
      <c r="AN30" s="52" t="str">
        <f t="shared" si="10"/>
        <v>.</v>
      </c>
      <c r="AO30" s="52" t="str">
        <f t="shared" si="11"/>
        <v>.</v>
      </c>
      <c r="AP30" s="52" t="str">
        <f t="shared" si="12"/>
        <v>.</v>
      </c>
      <c r="AQ30" s="44" t="str">
        <f t="shared" si="13"/>
        <v/>
      </c>
      <c r="AR30" s="52" t="str">
        <f t="shared" si="14"/>
        <v>.</v>
      </c>
      <c r="AS30" s="52" t="str">
        <f t="shared" si="15"/>
        <v>.</v>
      </c>
      <c r="AT30" s="52" t="str">
        <f t="shared" si="16"/>
        <v>.</v>
      </c>
      <c r="AU30" s="52" t="str">
        <f t="shared" si="17"/>
        <v>.</v>
      </c>
      <c r="AV30" s="52" t="str">
        <f t="shared" si="18"/>
        <v>.</v>
      </c>
      <c r="AW30" s="44" t="str">
        <f t="shared" si="19"/>
        <v/>
      </c>
      <c r="AX30" s="52" t="str">
        <f t="shared" si="20"/>
        <v>.</v>
      </c>
      <c r="AY30" s="52" t="str">
        <f t="shared" si="21"/>
        <v>.</v>
      </c>
      <c r="AZ30" s="52" t="str">
        <f t="shared" si="22"/>
        <v>.</v>
      </c>
      <c r="BA30" s="52" t="str">
        <f t="shared" si="23"/>
        <v>.</v>
      </c>
      <c r="BB30" s="52" t="str">
        <f t="shared" si="24"/>
        <v>.</v>
      </c>
      <c r="BC30" s="44" t="str">
        <f t="shared" si="25"/>
        <v/>
      </c>
      <c r="BD30" s="52" t="str">
        <f t="shared" si="26"/>
        <v>.</v>
      </c>
      <c r="BE30" s="52" t="str">
        <f t="shared" si="27"/>
        <v>.</v>
      </c>
      <c r="BF30" s="52" t="str">
        <f t="shared" si="28"/>
        <v>.</v>
      </c>
      <c r="BG30" s="52" t="str">
        <f t="shared" si="29"/>
        <v>.</v>
      </c>
      <c r="BH30" s="52" t="str">
        <f t="shared" si="30"/>
        <v>.</v>
      </c>
      <c r="BI30" s="44" t="str">
        <f t="shared" si="31"/>
        <v/>
      </c>
      <c r="BJ30" s="52" t="str">
        <f t="shared" si="32"/>
        <v>.</v>
      </c>
      <c r="BK30" s="52" t="str">
        <f t="shared" si="33"/>
        <v>.</v>
      </c>
      <c r="BL30" s="52" t="str">
        <f t="shared" si="34"/>
        <v>.</v>
      </c>
      <c r="BM30" s="52" t="str">
        <f t="shared" si="35"/>
        <v>.</v>
      </c>
      <c r="BN30" s="52" t="str">
        <f t="shared" si="36"/>
        <v>.</v>
      </c>
      <c r="BO30" s="44" t="str">
        <f t="shared" si="37"/>
        <v/>
      </c>
      <c r="BP30" s="52" t="str">
        <f t="shared" si="38"/>
        <v>.</v>
      </c>
      <c r="BQ30" s="52" t="str">
        <f t="shared" si="39"/>
        <v>.</v>
      </c>
      <c r="BR30" s="52" t="str">
        <f t="shared" si="40"/>
        <v>.</v>
      </c>
      <c r="BS30" s="52" t="str">
        <f t="shared" si="41"/>
        <v>.</v>
      </c>
      <c r="BT30" s="52" t="str">
        <f t="shared" si="42"/>
        <v>.</v>
      </c>
      <c r="BU30" s="44" t="str">
        <f t="shared" si="43"/>
        <v/>
      </c>
      <c r="BV30" s="52" t="str">
        <f t="shared" si="44"/>
        <v>.</v>
      </c>
      <c r="BW30" s="52" t="str">
        <f t="shared" si="45"/>
        <v>.</v>
      </c>
      <c r="BX30" s="52" t="str">
        <f t="shared" si="46"/>
        <v>.</v>
      </c>
      <c r="BY30" s="52" t="str">
        <f t="shared" si="47"/>
        <v>.</v>
      </c>
      <c r="BZ30" s="52" t="str">
        <f t="shared" si="48"/>
        <v>.</v>
      </c>
      <c r="CA30" s="44" t="str">
        <f t="shared" si="49"/>
        <v/>
      </c>
      <c r="CB30" s="52" t="str">
        <f t="shared" si="50"/>
        <v>.</v>
      </c>
      <c r="CC30" s="52" t="str">
        <f t="shared" si="51"/>
        <v>.</v>
      </c>
      <c r="CD30" s="52" t="str">
        <f t="shared" si="52"/>
        <v>.</v>
      </c>
      <c r="CE30" s="52" t="str">
        <f t="shared" si="53"/>
        <v>.</v>
      </c>
      <c r="CF30" s="52" t="str">
        <f t="shared" si="54"/>
        <v>.</v>
      </c>
      <c r="CG30" s="44" t="str">
        <f t="shared" si="55"/>
        <v/>
      </c>
    </row>
    <row r="31" spans="1:85" s="10" customFormat="1" ht="15" customHeight="1" x14ac:dyDescent="0.25">
      <c r="A31" s="283" t="str">
        <f>IF('Work Packages'!A31="","",'Work Packages'!A31)</f>
        <v/>
      </c>
      <c r="B31" s="284" t="str">
        <f>IF('Work Packages'!B31="","",'Work Packages'!B31)</f>
        <v/>
      </c>
      <c r="C31" s="284" t="str">
        <f>IF('Work Packages'!C31="","",'Work Packages'!C31)</f>
        <v/>
      </c>
      <c r="D31" s="285" t="str">
        <f>IF('Work Packages'!D31="","",'Work Packages'!D31)</f>
        <v/>
      </c>
      <c r="E31" s="4"/>
      <c r="F31" s="5">
        <v>0</v>
      </c>
      <c r="G31" s="60" t="str">
        <f>IF(E31="","",VLOOKUP(E31,'Personnel Base Data'!$A$5:$B$10,2,FALSE))</f>
        <v/>
      </c>
      <c r="H31" s="38" t="str">
        <f>IF(E31="","",VLOOKUP(E31,'Personnel Base Data'!$A$5:$C$10,3,FALSE)*F31*$D31/12)</f>
        <v/>
      </c>
      <c r="I31" s="4"/>
      <c r="J31" s="5">
        <v>0</v>
      </c>
      <c r="K31" s="58" t="str">
        <f>IF(I31="","",VLOOKUP(I31,'Personnel Base Data'!$E$5:$F$10,2,FALSE))</f>
        <v/>
      </c>
      <c r="L31" s="6" t="str">
        <f>IF(I31="","",VLOOKUP(I31,'Personnel Base Data'!$E$5:$G$10,3,FALSE)*J31*$D31/12)</f>
        <v/>
      </c>
      <c r="M31" s="4"/>
      <c r="N31" s="5">
        <v>0</v>
      </c>
      <c r="O31" s="55" t="str">
        <f>IF(M31="","",VLOOKUP(M31,'Personnel Base Data'!$I$5:$J$10,2,FALSE))</f>
        <v/>
      </c>
      <c r="P31" s="65" t="str">
        <f>IF(M31="","",VLOOKUP(M31,'Personnel Base Data'!$I$5:$K$10,3,FALSE)*N31*$D31/12)</f>
        <v/>
      </c>
      <c r="Q31" s="4"/>
      <c r="R31" s="5">
        <v>0</v>
      </c>
      <c r="S31" s="64" t="str">
        <f>IF(Q31="","",VLOOKUP(Q31,'Personnel Base Data'!$M$5:$N$10,2,FALSE))</f>
        <v/>
      </c>
      <c r="T31" s="7" t="str">
        <f>IF(Q31="","",VLOOKUP(Q31,'Personnel Base Data'!$M$5:$O$10,3,FALSE)*R31*$D31/12)</f>
        <v/>
      </c>
      <c r="U31" s="4"/>
      <c r="V31" s="5">
        <v>0</v>
      </c>
      <c r="W31" s="62" t="str">
        <f>IF(U31="","",VLOOKUP(U31,'Personnel Base Data'!$Q$5:$R$10,2,FALSE))</f>
        <v/>
      </c>
      <c r="X31" s="8" t="str">
        <f>IF(U31="","",VLOOKUP(U31,'Personnel Base Data'!$Q$5:$S$10,3,FALSE)*V31*$D31/12)</f>
        <v/>
      </c>
      <c r="Y31" s="4"/>
      <c r="Z31" s="5">
        <v>0</v>
      </c>
      <c r="AA31" s="128" t="str">
        <f>IF(Y31="","",VLOOKUP(Y31,'Personnel Base Data'!$U$5:$V$10,2,FALSE))</f>
        <v/>
      </c>
      <c r="AB31" s="129" t="str">
        <f>IF(Y31="","",VLOOKUP(Y31,'Personnel Base Data'!$U$5:$W$10,3,FALSE)*Z31*$D31/12)</f>
        <v/>
      </c>
      <c r="AC31" s="4"/>
      <c r="AD31" s="5">
        <v>0</v>
      </c>
      <c r="AE31" s="131" t="str">
        <f>IF(AC31="","",VLOOKUP(AC31,'Personnel Base Data'!$Y$5:$Z$10,2,FALSE))</f>
        <v/>
      </c>
      <c r="AF31" s="132" t="str">
        <f>IF(AC31="","",VLOOKUP(AC31,'Personnel Base Data'!$Y$5:$AA$10,3,FALSE)*AD31*$D31/12)</f>
        <v/>
      </c>
      <c r="AG31" s="4"/>
      <c r="AH31" s="5">
        <v>0</v>
      </c>
      <c r="AI31" s="141" t="str">
        <f>IF(AG31="","",VLOOKUP(AG31,'Personnel Base Data'!$AC$5:$AD$10,2,FALSE))</f>
        <v/>
      </c>
      <c r="AJ31" s="142" t="str">
        <f>IF(AG31="","",VLOOKUP(AG31,'Personnel Base Data'!$AC$5:$AE$10,3,FALSE)*AH31*$D31/12)</f>
        <v/>
      </c>
      <c r="AK31" s="44"/>
      <c r="AL31" s="52" t="str">
        <f t="shared" si="8"/>
        <v>.</v>
      </c>
      <c r="AM31" s="52" t="str">
        <f t="shared" si="9"/>
        <v>.</v>
      </c>
      <c r="AN31" s="52" t="str">
        <f t="shared" si="10"/>
        <v>.</v>
      </c>
      <c r="AO31" s="52" t="str">
        <f t="shared" si="11"/>
        <v>.</v>
      </c>
      <c r="AP31" s="52" t="str">
        <f t="shared" si="12"/>
        <v>.</v>
      </c>
      <c r="AQ31" s="44" t="str">
        <f t="shared" si="13"/>
        <v/>
      </c>
      <c r="AR31" s="52" t="str">
        <f t="shared" si="14"/>
        <v>.</v>
      </c>
      <c r="AS31" s="52" t="str">
        <f t="shared" si="15"/>
        <v>.</v>
      </c>
      <c r="AT31" s="52" t="str">
        <f t="shared" si="16"/>
        <v>.</v>
      </c>
      <c r="AU31" s="52" t="str">
        <f t="shared" si="17"/>
        <v>.</v>
      </c>
      <c r="AV31" s="52" t="str">
        <f t="shared" si="18"/>
        <v>.</v>
      </c>
      <c r="AW31" s="44" t="str">
        <f t="shared" si="19"/>
        <v/>
      </c>
      <c r="AX31" s="52" t="str">
        <f t="shared" si="20"/>
        <v>.</v>
      </c>
      <c r="AY31" s="52" t="str">
        <f t="shared" si="21"/>
        <v>.</v>
      </c>
      <c r="AZ31" s="52" t="str">
        <f t="shared" si="22"/>
        <v>.</v>
      </c>
      <c r="BA31" s="52" t="str">
        <f t="shared" si="23"/>
        <v>.</v>
      </c>
      <c r="BB31" s="52" t="str">
        <f t="shared" si="24"/>
        <v>.</v>
      </c>
      <c r="BC31" s="44" t="str">
        <f t="shared" si="25"/>
        <v/>
      </c>
      <c r="BD31" s="52" t="str">
        <f t="shared" si="26"/>
        <v>.</v>
      </c>
      <c r="BE31" s="52" t="str">
        <f t="shared" si="27"/>
        <v>.</v>
      </c>
      <c r="BF31" s="52" t="str">
        <f t="shared" si="28"/>
        <v>.</v>
      </c>
      <c r="BG31" s="52" t="str">
        <f t="shared" si="29"/>
        <v>.</v>
      </c>
      <c r="BH31" s="52" t="str">
        <f t="shared" si="30"/>
        <v>.</v>
      </c>
      <c r="BI31" s="44" t="str">
        <f t="shared" si="31"/>
        <v/>
      </c>
      <c r="BJ31" s="52" t="str">
        <f t="shared" si="32"/>
        <v>.</v>
      </c>
      <c r="BK31" s="52" t="str">
        <f t="shared" si="33"/>
        <v>.</v>
      </c>
      <c r="BL31" s="52" t="str">
        <f t="shared" si="34"/>
        <v>.</v>
      </c>
      <c r="BM31" s="52" t="str">
        <f t="shared" si="35"/>
        <v>.</v>
      </c>
      <c r="BN31" s="52" t="str">
        <f t="shared" si="36"/>
        <v>.</v>
      </c>
      <c r="BO31" s="44" t="str">
        <f t="shared" si="37"/>
        <v/>
      </c>
      <c r="BP31" s="52" t="str">
        <f t="shared" si="38"/>
        <v>.</v>
      </c>
      <c r="BQ31" s="52" t="str">
        <f t="shared" si="39"/>
        <v>.</v>
      </c>
      <c r="BR31" s="52" t="str">
        <f t="shared" si="40"/>
        <v>.</v>
      </c>
      <c r="BS31" s="52" t="str">
        <f t="shared" si="41"/>
        <v>.</v>
      </c>
      <c r="BT31" s="52" t="str">
        <f t="shared" si="42"/>
        <v>.</v>
      </c>
      <c r="BU31" s="44" t="str">
        <f t="shared" si="43"/>
        <v/>
      </c>
      <c r="BV31" s="52" t="str">
        <f t="shared" si="44"/>
        <v>.</v>
      </c>
      <c r="BW31" s="52" t="str">
        <f t="shared" si="45"/>
        <v>.</v>
      </c>
      <c r="BX31" s="52" t="str">
        <f t="shared" si="46"/>
        <v>.</v>
      </c>
      <c r="BY31" s="52" t="str">
        <f t="shared" si="47"/>
        <v>.</v>
      </c>
      <c r="BZ31" s="52" t="str">
        <f t="shared" si="48"/>
        <v>.</v>
      </c>
      <c r="CA31" s="44" t="str">
        <f t="shared" si="49"/>
        <v/>
      </c>
      <c r="CB31" s="52" t="str">
        <f t="shared" si="50"/>
        <v>.</v>
      </c>
      <c r="CC31" s="52" t="str">
        <f t="shared" si="51"/>
        <v>.</v>
      </c>
      <c r="CD31" s="52" t="str">
        <f t="shared" si="52"/>
        <v>.</v>
      </c>
      <c r="CE31" s="52" t="str">
        <f t="shared" si="53"/>
        <v>.</v>
      </c>
      <c r="CF31" s="52" t="str">
        <f t="shared" si="54"/>
        <v>.</v>
      </c>
      <c r="CG31" s="44" t="str">
        <f t="shared" si="55"/>
        <v/>
      </c>
    </row>
    <row r="32" spans="1:85" s="10" customFormat="1" ht="15" customHeight="1" x14ac:dyDescent="0.25">
      <c r="A32" s="283" t="str">
        <f>IF('Work Packages'!A32="","",'Work Packages'!A32)</f>
        <v/>
      </c>
      <c r="B32" s="284" t="str">
        <f>IF('Work Packages'!B32="","",'Work Packages'!B32)</f>
        <v/>
      </c>
      <c r="C32" s="284" t="str">
        <f>IF('Work Packages'!C32="","",'Work Packages'!C32)</f>
        <v/>
      </c>
      <c r="D32" s="285" t="str">
        <f>IF('Work Packages'!D32="","",'Work Packages'!D32)</f>
        <v/>
      </c>
      <c r="E32" s="4"/>
      <c r="F32" s="5">
        <v>0</v>
      </c>
      <c r="G32" s="60" t="str">
        <f>IF(E32="","",VLOOKUP(E32,'Personnel Base Data'!$A$5:$B$10,2,FALSE))</f>
        <v/>
      </c>
      <c r="H32" s="38" t="str">
        <f>IF(E32="","",VLOOKUP(E32,'Personnel Base Data'!$A$5:$C$10,3,FALSE)*F32*$D32/12)</f>
        <v/>
      </c>
      <c r="I32" s="4"/>
      <c r="J32" s="5">
        <v>0</v>
      </c>
      <c r="K32" s="58" t="str">
        <f>IF(I32="","",VLOOKUP(I32,'Personnel Base Data'!$E$5:$F$10,2,FALSE))</f>
        <v/>
      </c>
      <c r="L32" s="6" t="str">
        <f>IF(I32="","",VLOOKUP(I32,'Personnel Base Data'!$E$5:$G$10,3,FALSE)*J32*$D32/12)</f>
        <v/>
      </c>
      <c r="M32" s="4"/>
      <c r="N32" s="5">
        <v>0</v>
      </c>
      <c r="O32" s="55" t="str">
        <f>IF(M32="","",VLOOKUP(M32,'Personnel Base Data'!$I$5:$J$10,2,FALSE))</f>
        <v/>
      </c>
      <c r="P32" s="65" t="str">
        <f>IF(M32="","",VLOOKUP(M32,'Personnel Base Data'!$I$5:$K$10,3,FALSE)*N32*$D32/12)</f>
        <v/>
      </c>
      <c r="Q32" s="4"/>
      <c r="R32" s="5">
        <v>0</v>
      </c>
      <c r="S32" s="64" t="str">
        <f>IF(Q32="","",VLOOKUP(Q32,'Personnel Base Data'!$M$5:$N$10,2,FALSE))</f>
        <v/>
      </c>
      <c r="T32" s="7" t="str">
        <f>IF(Q32="","",VLOOKUP(Q32,'Personnel Base Data'!$M$5:$O$10,3,FALSE)*R32*$D32/12)</f>
        <v/>
      </c>
      <c r="U32" s="4"/>
      <c r="V32" s="5">
        <v>0</v>
      </c>
      <c r="W32" s="62" t="str">
        <f>IF(U32="","",VLOOKUP(U32,'Personnel Base Data'!$Q$5:$R$10,2,FALSE))</f>
        <v/>
      </c>
      <c r="X32" s="8" t="str">
        <f>IF(U32="","",VLOOKUP(U32,'Personnel Base Data'!$Q$5:$S$10,3,FALSE)*V32*$D32/12)</f>
        <v/>
      </c>
      <c r="Y32" s="4"/>
      <c r="Z32" s="5">
        <v>0</v>
      </c>
      <c r="AA32" s="128" t="str">
        <f>IF(Y32="","",VLOOKUP(Y32,'Personnel Base Data'!$U$5:$V$10,2,FALSE))</f>
        <v/>
      </c>
      <c r="AB32" s="129" t="str">
        <f>IF(Y32="","",VLOOKUP(Y32,'Personnel Base Data'!$U$5:$W$10,3,FALSE)*Z32*$D32/12)</f>
        <v/>
      </c>
      <c r="AC32" s="4"/>
      <c r="AD32" s="5">
        <v>0</v>
      </c>
      <c r="AE32" s="131" t="str">
        <f>IF(AC32="","",VLOOKUP(AC32,'Personnel Base Data'!$Y$5:$Z$10,2,FALSE))</f>
        <v/>
      </c>
      <c r="AF32" s="132" t="str">
        <f>IF(AC32="","",VLOOKUP(AC32,'Personnel Base Data'!$Y$5:$AA$10,3,FALSE)*AD32*$D32/12)</f>
        <v/>
      </c>
      <c r="AG32" s="4"/>
      <c r="AH32" s="5">
        <v>0</v>
      </c>
      <c r="AI32" s="141" t="str">
        <f>IF(AG32="","",VLOOKUP(AG32,'Personnel Base Data'!$AC$5:$AD$10,2,FALSE))</f>
        <v/>
      </c>
      <c r="AJ32" s="142" t="str">
        <f>IF(AG32="","",VLOOKUP(AG32,'Personnel Base Data'!$AC$5:$AE$10,3,FALSE)*AH32*$D32/12)</f>
        <v/>
      </c>
      <c r="AK32" s="44"/>
      <c r="AL32" s="52" t="str">
        <f t="shared" si="8"/>
        <v>.</v>
      </c>
      <c r="AM32" s="52" t="str">
        <f t="shared" si="9"/>
        <v>.</v>
      </c>
      <c r="AN32" s="52" t="str">
        <f t="shared" si="10"/>
        <v>.</v>
      </c>
      <c r="AO32" s="52" t="str">
        <f t="shared" si="11"/>
        <v>.</v>
      </c>
      <c r="AP32" s="52" t="str">
        <f t="shared" si="12"/>
        <v>.</v>
      </c>
      <c r="AQ32" s="44" t="str">
        <f t="shared" si="13"/>
        <v/>
      </c>
      <c r="AR32" s="52" t="str">
        <f t="shared" si="14"/>
        <v>.</v>
      </c>
      <c r="AS32" s="52" t="str">
        <f t="shared" si="15"/>
        <v>.</v>
      </c>
      <c r="AT32" s="52" t="str">
        <f t="shared" si="16"/>
        <v>.</v>
      </c>
      <c r="AU32" s="52" t="str">
        <f t="shared" si="17"/>
        <v>.</v>
      </c>
      <c r="AV32" s="52" t="str">
        <f t="shared" si="18"/>
        <v>.</v>
      </c>
      <c r="AW32" s="44" t="str">
        <f t="shared" si="19"/>
        <v/>
      </c>
      <c r="AX32" s="52" t="str">
        <f t="shared" si="20"/>
        <v>.</v>
      </c>
      <c r="AY32" s="52" t="str">
        <f t="shared" si="21"/>
        <v>.</v>
      </c>
      <c r="AZ32" s="52" t="str">
        <f t="shared" si="22"/>
        <v>.</v>
      </c>
      <c r="BA32" s="52" t="str">
        <f t="shared" si="23"/>
        <v>.</v>
      </c>
      <c r="BB32" s="52" t="str">
        <f t="shared" si="24"/>
        <v>.</v>
      </c>
      <c r="BC32" s="44" t="str">
        <f t="shared" si="25"/>
        <v/>
      </c>
      <c r="BD32" s="52" t="str">
        <f t="shared" si="26"/>
        <v>.</v>
      </c>
      <c r="BE32" s="52" t="str">
        <f t="shared" si="27"/>
        <v>.</v>
      </c>
      <c r="BF32" s="52" t="str">
        <f t="shared" si="28"/>
        <v>.</v>
      </c>
      <c r="BG32" s="52" t="str">
        <f t="shared" si="29"/>
        <v>.</v>
      </c>
      <c r="BH32" s="52" t="str">
        <f t="shared" si="30"/>
        <v>.</v>
      </c>
      <c r="BI32" s="44" t="str">
        <f t="shared" si="31"/>
        <v/>
      </c>
      <c r="BJ32" s="52" t="str">
        <f t="shared" si="32"/>
        <v>.</v>
      </c>
      <c r="BK32" s="52" t="str">
        <f t="shared" si="33"/>
        <v>.</v>
      </c>
      <c r="BL32" s="52" t="str">
        <f t="shared" si="34"/>
        <v>.</v>
      </c>
      <c r="BM32" s="52" t="str">
        <f t="shared" si="35"/>
        <v>.</v>
      </c>
      <c r="BN32" s="52" t="str">
        <f t="shared" si="36"/>
        <v>.</v>
      </c>
      <c r="BO32" s="44" t="str">
        <f t="shared" si="37"/>
        <v/>
      </c>
      <c r="BP32" s="52" t="str">
        <f t="shared" si="38"/>
        <v>.</v>
      </c>
      <c r="BQ32" s="52" t="str">
        <f t="shared" si="39"/>
        <v>.</v>
      </c>
      <c r="BR32" s="52" t="str">
        <f t="shared" si="40"/>
        <v>.</v>
      </c>
      <c r="BS32" s="52" t="str">
        <f t="shared" si="41"/>
        <v>.</v>
      </c>
      <c r="BT32" s="52" t="str">
        <f t="shared" si="42"/>
        <v>.</v>
      </c>
      <c r="BU32" s="44" t="str">
        <f t="shared" si="43"/>
        <v/>
      </c>
      <c r="BV32" s="52" t="str">
        <f t="shared" si="44"/>
        <v>.</v>
      </c>
      <c r="BW32" s="52" t="str">
        <f t="shared" si="45"/>
        <v>.</v>
      </c>
      <c r="BX32" s="52" t="str">
        <f t="shared" si="46"/>
        <v>.</v>
      </c>
      <c r="BY32" s="52" t="str">
        <f t="shared" si="47"/>
        <v>.</v>
      </c>
      <c r="BZ32" s="52" t="str">
        <f t="shared" si="48"/>
        <v>.</v>
      </c>
      <c r="CA32" s="44" t="str">
        <f t="shared" si="49"/>
        <v/>
      </c>
      <c r="CB32" s="52" t="str">
        <f t="shared" si="50"/>
        <v>.</v>
      </c>
      <c r="CC32" s="52" t="str">
        <f t="shared" si="51"/>
        <v>.</v>
      </c>
      <c r="CD32" s="52" t="str">
        <f t="shared" si="52"/>
        <v>.</v>
      </c>
      <c r="CE32" s="52" t="str">
        <f t="shared" si="53"/>
        <v>.</v>
      </c>
      <c r="CF32" s="52" t="str">
        <f t="shared" si="54"/>
        <v>.</v>
      </c>
      <c r="CG32" s="44" t="str">
        <f t="shared" si="55"/>
        <v/>
      </c>
    </row>
    <row r="33" spans="1:85" s="10" customFormat="1" ht="15" customHeight="1" x14ac:dyDescent="0.25">
      <c r="A33" s="283" t="str">
        <f>IF('Work Packages'!A33="","",'Work Packages'!A33)</f>
        <v/>
      </c>
      <c r="B33" s="284" t="str">
        <f>IF('Work Packages'!B33="","",'Work Packages'!B33)</f>
        <v/>
      </c>
      <c r="C33" s="284" t="str">
        <f>IF('Work Packages'!C33="","",'Work Packages'!C33)</f>
        <v/>
      </c>
      <c r="D33" s="285" t="str">
        <f>IF('Work Packages'!D33="","",'Work Packages'!D33)</f>
        <v/>
      </c>
      <c r="E33" s="4"/>
      <c r="F33" s="5">
        <v>0</v>
      </c>
      <c r="G33" s="60" t="str">
        <f>IF(E33="","",VLOOKUP(E33,'Personnel Base Data'!$A$5:$B$10,2,FALSE))</f>
        <v/>
      </c>
      <c r="H33" s="38" t="str">
        <f>IF(E33="","",VLOOKUP(E33,'Personnel Base Data'!$A$5:$C$10,3,FALSE)*F33*$D33/12)</f>
        <v/>
      </c>
      <c r="I33" s="4"/>
      <c r="J33" s="5">
        <v>0</v>
      </c>
      <c r="K33" s="58" t="str">
        <f>IF(I33="","",VLOOKUP(I33,'Personnel Base Data'!$E$5:$F$10,2,FALSE))</f>
        <v/>
      </c>
      <c r="L33" s="6" t="str">
        <f>IF(I33="","",VLOOKUP(I33,'Personnel Base Data'!$E$5:$G$10,3,FALSE)*J33*$D33/12)</f>
        <v/>
      </c>
      <c r="M33" s="4"/>
      <c r="N33" s="5">
        <v>0</v>
      </c>
      <c r="O33" s="55" t="str">
        <f>IF(M33="","",VLOOKUP(M33,'Personnel Base Data'!$I$5:$J$10,2,FALSE))</f>
        <v/>
      </c>
      <c r="P33" s="65" t="str">
        <f>IF(M33="","",VLOOKUP(M33,'Personnel Base Data'!$I$5:$K$10,3,FALSE)*N33*$D33/12)</f>
        <v/>
      </c>
      <c r="Q33" s="4"/>
      <c r="R33" s="5">
        <v>0</v>
      </c>
      <c r="S33" s="64" t="str">
        <f>IF(Q33="","",VLOOKUP(Q33,'Personnel Base Data'!$M$5:$N$10,2,FALSE))</f>
        <v/>
      </c>
      <c r="T33" s="7" t="str">
        <f>IF(Q33="","",VLOOKUP(Q33,'Personnel Base Data'!$M$5:$O$10,3,FALSE)*R33*$D33/12)</f>
        <v/>
      </c>
      <c r="U33" s="4"/>
      <c r="V33" s="5">
        <v>0</v>
      </c>
      <c r="W33" s="62" t="str">
        <f>IF(U33="","",VLOOKUP(U33,'Personnel Base Data'!$Q$5:$R$10,2,FALSE))</f>
        <v/>
      </c>
      <c r="X33" s="8" t="str">
        <f>IF(U33="","",VLOOKUP(U33,'Personnel Base Data'!$Q$5:$S$10,3,FALSE)*V33*$D33/12)</f>
        <v/>
      </c>
      <c r="Y33" s="4"/>
      <c r="Z33" s="5">
        <v>0</v>
      </c>
      <c r="AA33" s="128" t="str">
        <f>IF(Y33="","",VLOOKUP(Y33,'Personnel Base Data'!$U$5:$V$10,2,FALSE))</f>
        <v/>
      </c>
      <c r="AB33" s="129" t="str">
        <f>IF(Y33="","",VLOOKUP(Y33,'Personnel Base Data'!$U$5:$W$10,3,FALSE)*Z33*$D33/12)</f>
        <v/>
      </c>
      <c r="AC33" s="4"/>
      <c r="AD33" s="5">
        <v>0</v>
      </c>
      <c r="AE33" s="131" t="str">
        <f>IF(AC33="","",VLOOKUP(AC33,'Personnel Base Data'!$Y$5:$Z$10,2,FALSE))</f>
        <v/>
      </c>
      <c r="AF33" s="132" t="str">
        <f>IF(AC33="","",VLOOKUP(AC33,'Personnel Base Data'!$Y$5:$AA$10,3,FALSE)*AD33*$D33/12)</f>
        <v/>
      </c>
      <c r="AG33" s="4"/>
      <c r="AH33" s="5">
        <v>0</v>
      </c>
      <c r="AI33" s="141" t="str">
        <f>IF(AG33="","",VLOOKUP(AG33,'Personnel Base Data'!$AC$5:$AD$10,2,FALSE))</f>
        <v/>
      </c>
      <c r="AJ33" s="142" t="str">
        <f>IF(AG33="","",VLOOKUP(AG33,'Personnel Base Data'!$AC$5:$AE$10,3,FALSE)*AH33*$D33/12)</f>
        <v/>
      </c>
      <c r="AK33" s="44"/>
      <c r="AL33" s="52" t="str">
        <f t="shared" si="8"/>
        <v>.</v>
      </c>
      <c r="AM33" s="52" t="str">
        <f t="shared" si="9"/>
        <v>.</v>
      </c>
      <c r="AN33" s="52" t="str">
        <f t="shared" si="10"/>
        <v>.</v>
      </c>
      <c r="AO33" s="52" t="str">
        <f t="shared" si="11"/>
        <v>.</v>
      </c>
      <c r="AP33" s="52" t="str">
        <f t="shared" si="12"/>
        <v>.</v>
      </c>
      <c r="AQ33" s="44" t="str">
        <f t="shared" si="13"/>
        <v/>
      </c>
      <c r="AR33" s="52" t="str">
        <f t="shared" si="14"/>
        <v>.</v>
      </c>
      <c r="AS33" s="52" t="str">
        <f t="shared" si="15"/>
        <v>.</v>
      </c>
      <c r="AT33" s="52" t="str">
        <f t="shared" si="16"/>
        <v>.</v>
      </c>
      <c r="AU33" s="52" t="str">
        <f t="shared" si="17"/>
        <v>.</v>
      </c>
      <c r="AV33" s="52" t="str">
        <f t="shared" si="18"/>
        <v>.</v>
      </c>
      <c r="AW33" s="44" t="str">
        <f t="shared" si="19"/>
        <v/>
      </c>
      <c r="AX33" s="52" t="str">
        <f t="shared" si="20"/>
        <v>.</v>
      </c>
      <c r="AY33" s="52" t="str">
        <f t="shared" si="21"/>
        <v>.</v>
      </c>
      <c r="AZ33" s="52" t="str">
        <f t="shared" si="22"/>
        <v>.</v>
      </c>
      <c r="BA33" s="52" t="str">
        <f t="shared" si="23"/>
        <v>.</v>
      </c>
      <c r="BB33" s="52" t="str">
        <f t="shared" si="24"/>
        <v>.</v>
      </c>
      <c r="BC33" s="44" t="str">
        <f t="shared" si="25"/>
        <v/>
      </c>
      <c r="BD33" s="52" t="str">
        <f t="shared" si="26"/>
        <v>.</v>
      </c>
      <c r="BE33" s="52" t="str">
        <f t="shared" si="27"/>
        <v>.</v>
      </c>
      <c r="BF33" s="52" t="str">
        <f t="shared" si="28"/>
        <v>.</v>
      </c>
      <c r="BG33" s="52" t="str">
        <f t="shared" si="29"/>
        <v>.</v>
      </c>
      <c r="BH33" s="52" t="str">
        <f t="shared" si="30"/>
        <v>.</v>
      </c>
      <c r="BI33" s="44" t="str">
        <f t="shared" si="31"/>
        <v/>
      </c>
      <c r="BJ33" s="52" t="str">
        <f t="shared" si="32"/>
        <v>.</v>
      </c>
      <c r="BK33" s="52" t="str">
        <f t="shared" si="33"/>
        <v>.</v>
      </c>
      <c r="BL33" s="52" t="str">
        <f t="shared" si="34"/>
        <v>.</v>
      </c>
      <c r="BM33" s="52" t="str">
        <f t="shared" si="35"/>
        <v>.</v>
      </c>
      <c r="BN33" s="52" t="str">
        <f t="shared" si="36"/>
        <v>.</v>
      </c>
      <c r="BO33" s="44" t="str">
        <f t="shared" si="37"/>
        <v/>
      </c>
      <c r="BP33" s="52" t="str">
        <f t="shared" si="38"/>
        <v>.</v>
      </c>
      <c r="BQ33" s="52" t="str">
        <f t="shared" si="39"/>
        <v>.</v>
      </c>
      <c r="BR33" s="52" t="str">
        <f t="shared" si="40"/>
        <v>.</v>
      </c>
      <c r="BS33" s="52" t="str">
        <f t="shared" si="41"/>
        <v>.</v>
      </c>
      <c r="BT33" s="52" t="str">
        <f t="shared" si="42"/>
        <v>.</v>
      </c>
      <c r="BU33" s="44" t="str">
        <f t="shared" si="43"/>
        <v/>
      </c>
      <c r="BV33" s="52" t="str">
        <f t="shared" si="44"/>
        <v>.</v>
      </c>
      <c r="BW33" s="52" t="str">
        <f t="shared" si="45"/>
        <v>.</v>
      </c>
      <c r="BX33" s="52" t="str">
        <f t="shared" si="46"/>
        <v>.</v>
      </c>
      <c r="BY33" s="52" t="str">
        <f t="shared" si="47"/>
        <v>.</v>
      </c>
      <c r="BZ33" s="52" t="str">
        <f t="shared" si="48"/>
        <v>.</v>
      </c>
      <c r="CA33" s="44" t="str">
        <f t="shared" si="49"/>
        <v/>
      </c>
      <c r="CB33" s="52" t="str">
        <f t="shared" si="50"/>
        <v>.</v>
      </c>
      <c r="CC33" s="52" t="str">
        <f t="shared" si="51"/>
        <v>.</v>
      </c>
      <c r="CD33" s="52" t="str">
        <f t="shared" si="52"/>
        <v>.</v>
      </c>
      <c r="CE33" s="52" t="str">
        <f t="shared" si="53"/>
        <v>.</v>
      </c>
      <c r="CF33" s="52" t="str">
        <f t="shared" si="54"/>
        <v>.</v>
      </c>
      <c r="CG33" s="44" t="str">
        <f t="shared" si="55"/>
        <v/>
      </c>
    </row>
    <row r="34" spans="1:85" s="10" customFormat="1" ht="15" customHeight="1" x14ac:dyDescent="0.25">
      <c r="A34" s="283" t="str">
        <f>IF('Work Packages'!A34="","",'Work Packages'!A34)</f>
        <v/>
      </c>
      <c r="B34" s="284" t="str">
        <f>IF('Work Packages'!B34="","",'Work Packages'!B34)</f>
        <v/>
      </c>
      <c r="C34" s="284" t="str">
        <f>IF('Work Packages'!C34="","",'Work Packages'!C34)</f>
        <v/>
      </c>
      <c r="D34" s="285" t="str">
        <f>IF('Work Packages'!D34="","",'Work Packages'!D34)</f>
        <v/>
      </c>
      <c r="E34" s="4"/>
      <c r="F34" s="5">
        <v>0</v>
      </c>
      <c r="G34" s="60" t="str">
        <f>IF(E34="","",VLOOKUP(E34,'Personnel Base Data'!$A$5:$B$10,2,FALSE))</f>
        <v/>
      </c>
      <c r="H34" s="38" t="str">
        <f>IF(E34="","",VLOOKUP(E34,'Personnel Base Data'!$A$5:$C$10,3,FALSE)*F34*$D34/12)</f>
        <v/>
      </c>
      <c r="I34" s="4"/>
      <c r="J34" s="5">
        <v>0</v>
      </c>
      <c r="K34" s="58" t="str">
        <f>IF(I34="","",VLOOKUP(I34,'Personnel Base Data'!$E$5:$F$10,2,FALSE))</f>
        <v/>
      </c>
      <c r="L34" s="6" t="str">
        <f>IF(I34="","",VLOOKUP(I34,'Personnel Base Data'!$E$5:$G$10,3,FALSE)*J34*$D34/12)</f>
        <v/>
      </c>
      <c r="M34" s="4"/>
      <c r="N34" s="5">
        <v>0</v>
      </c>
      <c r="O34" s="55" t="str">
        <f>IF(M34="","",VLOOKUP(M34,'Personnel Base Data'!$I$5:$J$10,2,FALSE))</f>
        <v/>
      </c>
      <c r="P34" s="65" t="str">
        <f>IF(M34="","",VLOOKUP(M34,'Personnel Base Data'!$I$5:$K$10,3,FALSE)*N34*$D34/12)</f>
        <v/>
      </c>
      <c r="Q34" s="4"/>
      <c r="R34" s="5">
        <v>0</v>
      </c>
      <c r="S34" s="64" t="str">
        <f>IF(Q34="","",VLOOKUP(Q34,'Personnel Base Data'!$M$5:$N$10,2,FALSE))</f>
        <v/>
      </c>
      <c r="T34" s="7" t="str">
        <f>IF(Q34="","",VLOOKUP(Q34,'Personnel Base Data'!$M$5:$O$10,3,FALSE)*R34*$D34/12)</f>
        <v/>
      </c>
      <c r="U34" s="4"/>
      <c r="V34" s="5">
        <v>0</v>
      </c>
      <c r="W34" s="62" t="str">
        <f>IF(U34="","",VLOOKUP(U34,'Personnel Base Data'!$Q$5:$R$10,2,FALSE))</f>
        <v/>
      </c>
      <c r="X34" s="8" t="str">
        <f>IF(U34="","",VLOOKUP(U34,'Personnel Base Data'!$Q$5:$S$10,3,FALSE)*V34*$D34/12)</f>
        <v/>
      </c>
      <c r="Y34" s="4"/>
      <c r="Z34" s="5">
        <v>0</v>
      </c>
      <c r="AA34" s="128" t="str">
        <f>IF(Y34="","",VLOOKUP(Y34,'Personnel Base Data'!$U$5:$V$10,2,FALSE))</f>
        <v/>
      </c>
      <c r="AB34" s="129" t="str">
        <f>IF(Y34="","",VLOOKUP(Y34,'Personnel Base Data'!$U$5:$W$10,3,FALSE)*Z34*$D34/12)</f>
        <v/>
      </c>
      <c r="AC34" s="4"/>
      <c r="AD34" s="5">
        <v>0</v>
      </c>
      <c r="AE34" s="131" t="str">
        <f>IF(AC34="","",VLOOKUP(AC34,'Personnel Base Data'!$Y$5:$Z$10,2,FALSE))</f>
        <v/>
      </c>
      <c r="AF34" s="132" t="str">
        <f>IF(AC34="","",VLOOKUP(AC34,'Personnel Base Data'!$Y$5:$AA$10,3,FALSE)*AD34*$D34/12)</f>
        <v/>
      </c>
      <c r="AG34" s="4"/>
      <c r="AH34" s="5">
        <v>0</v>
      </c>
      <c r="AI34" s="141" t="str">
        <f>IF(AG34="","",VLOOKUP(AG34,'Personnel Base Data'!$AC$5:$AD$10,2,FALSE))</f>
        <v/>
      </c>
      <c r="AJ34" s="142" t="str">
        <f>IF(AG34="","",VLOOKUP(AG34,'Personnel Base Data'!$AC$5:$AE$10,3,FALSE)*AH34*$D34/12)</f>
        <v/>
      </c>
      <c r="AK34" s="44"/>
      <c r="AL34" s="52" t="str">
        <f t="shared" si="8"/>
        <v>.</v>
      </c>
      <c r="AM34" s="52" t="str">
        <f t="shared" si="9"/>
        <v>.</v>
      </c>
      <c r="AN34" s="52" t="str">
        <f t="shared" si="10"/>
        <v>.</v>
      </c>
      <c r="AO34" s="52" t="str">
        <f t="shared" si="11"/>
        <v>.</v>
      </c>
      <c r="AP34" s="52" t="str">
        <f t="shared" si="12"/>
        <v>.</v>
      </c>
      <c r="AQ34" s="44" t="str">
        <f t="shared" si="13"/>
        <v/>
      </c>
      <c r="AR34" s="52" t="str">
        <f t="shared" si="14"/>
        <v>.</v>
      </c>
      <c r="AS34" s="52" t="str">
        <f t="shared" si="15"/>
        <v>.</v>
      </c>
      <c r="AT34" s="52" t="str">
        <f t="shared" si="16"/>
        <v>.</v>
      </c>
      <c r="AU34" s="52" t="str">
        <f t="shared" si="17"/>
        <v>.</v>
      </c>
      <c r="AV34" s="52" t="str">
        <f t="shared" si="18"/>
        <v>.</v>
      </c>
      <c r="AW34" s="44" t="str">
        <f t="shared" si="19"/>
        <v/>
      </c>
      <c r="AX34" s="52" t="str">
        <f t="shared" si="20"/>
        <v>.</v>
      </c>
      <c r="AY34" s="52" t="str">
        <f t="shared" si="21"/>
        <v>.</v>
      </c>
      <c r="AZ34" s="52" t="str">
        <f t="shared" si="22"/>
        <v>.</v>
      </c>
      <c r="BA34" s="52" t="str">
        <f t="shared" si="23"/>
        <v>.</v>
      </c>
      <c r="BB34" s="52" t="str">
        <f t="shared" si="24"/>
        <v>.</v>
      </c>
      <c r="BC34" s="44" t="str">
        <f t="shared" si="25"/>
        <v/>
      </c>
      <c r="BD34" s="52" t="str">
        <f t="shared" si="26"/>
        <v>.</v>
      </c>
      <c r="BE34" s="52" t="str">
        <f t="shared" si="27"/>
        <v>.</v>
      </c>
      <c r="BF34" s="52" t="str">
        <f t="shared" si="28"/>
        <v>.</v>
      </c>
      <c r="BG34" s="52" t="str">
        <f t="shared" si="29"/>
        <v>.</v>
      </c>
      <c r="BH34" s="52" t="str">
        <f t="shared" si="30"/>
        <v>.</v>
      </c>
      <c r="BI34" s="44" t="str">
        <f t="shared" si="31"/>
        <v/>
      </c>
      <c r="BJ34" s="52" t="str">
        <f t="shared" si="32"/>
        <v>.</v>
      </c>
      <c r="BK34" s="52" t="str">
        <f t="shared" si="33"/>
        <v>.</v>
      </c>
      <c r="BL34" s="52" t="str">
        <f t="shared" si="34"/>
        <v>.</v>
      </c>
      <c r="BM34" s="52" t="str">
        <f t="shared" si="35"/>
        <v>.</v>
      </c>
      <c r="BN34" s="52" t="str">
        <f t="shared" si="36"/>
        <v>.</v>
      </c>
      <c r="BO34" s="44" t="str">
        <f t="shared" si="37"/>
        <v/>
      </c>
      <c r="BP34" s="52" t="str">
        <f t="shared" si="38"/>
        <v>.</v>
      </c>
      <c r="BQ34" s="52" t="str">
        <f t="shared" si="39"/>
        <v>.</v>
      </c>
      <c r="BR34" s="52" t="str">
        <f t="shared" si="40"/>
        <v>.</v>
      </c>
      <c r="BS34" s="52" t="str">
        <f t="shared" si="41"/>
        <v>.</v>
      </c>
      <c r="BT34" s="52" t="str">
        <f t="shared" si="42"/>
        <v>.</v>
      </c>
      <c r="BU34" s="44" t="str">
        <f t="shared" si="43"/>
        <v/>
      </c>
      <c r="BV34" s="52" t="str">
        <f t="shared" si="44"/>
        <v>.</v>
      </c>
      <c r="BW34" s="52" t="str">
        <f t="shared" si="45"/>
        <v>.</v>
      </c>
      <c r="BX34" s="52" t="str">
        <f t="shared" si="46"/>
        <v>.</v>
      </c>
      <c r="BY34" s="52" t="str">
        <f t="shared" si="47"/>
        <v>.</v>
      </c>
      <c r="BZ34" s="52" t="str">
        <f t="shared" si="48"/>
        <v>.</v>
      </c>
      <c r="CA34" s="44" t="str">
        <f t="shared" si="49"/>
        <v/>
      </c>
      <c r="CB34" s="52" t="str">
        <f t="shared" si="50"/>
        <v>.</v>
      </c>
      <c r="CC34" s="52" t="str">
        <f t="shared" si="51"/>
        <v>.</v>
      </c>
      <c r="CD34" s="52" t="str">
        <f t="shared" si="52"/>
        <v>.</v>
      </c>
      <c r="CE34" s="52" t="str">
        <f t="shared" si="53"/>
        <v>.</v>
      </c>
      <c r="CF34" s="52" t="str">
        <f t="shared" si="54"/>
        <v>.</v>
      </c>
      <c r="CG34" s="44" t="str">
        <f t="shared" si="55"/>
        <v/>
      </c>
    </row>
    <row r="35" spans="1:85" s="10" customFormat="1" ht="15" customHeight="1" x14ac:dyDescent="0.25">
      <c r="A35" s="283" t="str">
        <f>IF('Work Packages'!A35="","",'Work Packages'!A35)</f>
        <v/>
      </c>
      <c r="B35" s="284" t="str">
        <f>IF('Work Packages'!B35="","",'Work Packages'!B35)</f>
        <v/>
      </c>
      <c r="C35" s="284" t="str">
        <f>IF('Work Packages'!C35="","",'Work Packages'!C35)</f>
        <v/>
      </c>
      <c r="D35" s="285" t="str">
        <f>IF('Work Packages'!D35="","",'Work Packages'!D35)</f>
        <v/>
      </c>
      <c r="E35" s="4"/>
      <c r="F35" s="5">
        <v>0</v>
      </c>
      <c r="G35" s="60" t="str">
        <f>IF(E35="","",VLOOKUP(E35,'Personnel Base Data'!$A$5:$B$10,2,FALSE))</f>
        <v/>
      </c>
      <c r="H35" s="38" t="str">
        <f>IF(E35="","",VLOOKUP(E35,'Personnel Base Data'!$A$5:$C$10,3,FALSE)*F35*$D35/12)</f>
        <v/>
      </c>
      <c r="I35" s="4"/>
      <c r="J35" s="5">
        <v>0</v>
      </c>
      <c r="K35" s="58" t="str">
        <f>IF(I35="","",VLOOKUP(I35,'Personnel Base Data'!$E$5:$F$10,2,FALSE))</f>
        <v/>
      </c>
      <c r="L35" s="6" t="str">
        <f>IF(I35="","",VLOOKUP(I35,'Personnel Base Data'!$E$5:$G$10,3,FALSE)*J35*$D35/12)</f>
        <v/>
      </c>
      <c r="M35" s="4"/>
      <c r="N35" s="5">
        <v>0</v>
      </c>
      <c r="O35" s="55" t="str">
        <f>IF(M35="","",VLOOKUP(M35,'Personnel Base Data'!$I$5:$J$10,2,FALSE))</f>
        <v/>
      </c>
      <c r="P35" s="65" t="str">
        <f>IF(M35="","",VLOOKUP(M35,'Personnel Base Data'!$I$5:$K$10,3,FALSE)*N35*$D35/12)</f>
        <v/>
      </c>
      <c r="Q35" s="4"/>
      <c r="R35" s="5">
        <v>0</v>
      </c>
      <c r="S35" s="64" t="str">
        <f>IF(Q35="","",VLOOKUP(Q35,'Personnel Base Data'!$M$5:$N$10,2,FALSE))</f>
        <v/>
      </c>
      <c r="T35" s="7" t="str">
        <f>IF(Q35="","",VLOOKUP(Q35,'Personnel Base Data'!$M$5:$O$10,3,FALSE)*R35*$D35/12)</f>
        <v/>
      </c>
      <c r="U35" s="4"/>
      <c r="V35" s="5">
        <v>0</v>
      </c>
      <c r="W35" s="62" t="str">
        <f>IF(U35="","",VLOOKUP(U35,'Personnel Base Data'!$Q$5:$R$10,2,FALSE))</f>
        <v/>
      </c>
      <c r="X35" s="8" t="str">
        <f>IF(U35="","",VLOOKUP(U35,'Personnel Base Data'!$Q$5:$S$10,3,FALSE)*V35*$D35/12)</f>
        <v/>
      </c>
      <c r="Y35" s="4"/>
      <c r="Z35" s="5">
        <v>0</v>
      </c>
      <c r="AA35" s="128" t="str">
        <f>IF(Y35="","",VLOOKUP(Y35,'Personnel Base Data'!$U$5:$V$10,2,FALSE))</f>
        <v/>
      </c>
      <c r="AB35" s="129" t="str">
        <f>IF(Y35="","",VLOOKUP(Y35,'Personnel Base Data'!$U$5:$W$10,3,FALSE)*Z35*$D35/12)</f>
        <v/>
      </c>
      <c r="AC35" s="4"/>
      <c r="AD35" s="5">
        <v>0</v>
      </c>
      <c r="AE35" s="131" t="str">
        <f>IF(AC35="","",VLOOKUP(AC35,'Personnel Base Data'!$Y$5:$Z$10,2,FALSE))</f>
        <v/>
      </c>
      <c r="AF35" s="132" t="str">
        <f>IF(AC35="","",VLOOKUP(AC35,'Personnel Base Data'!$Y$5:$AA$10,3,FALSE)*AD35*$D35/12)</f>
        <v/>
      </c>
      <c r="AG35" s="4"/>
      <c r="AH35" s="5">
        <v>0</v>
      </c>
      <c r="AI35" s="141" t="str">
        <f>IF(AG35="","",VLOOKUP(AG35,'Personnel Base Data'!$AC$5:$AD$10,2,FALSE))</f>
        <v/>
      </c>
      <c r="AJ35" s="142" t="str">
        <f>IF(AG35="","",VLOOKUP(AG35,'Personnel Base Data'!$AC$5:$AE$10,3,FALSE)*AH35*$D35/12)</f>
        <v/>
      </c>
      <c r="AK35" s="44"/>
      <c r="AL35" s="52" t="str">
        <f t="shared" si="8"/>
        <v>.</v>
      </c>
      <c r="AM35" s="52" t="str">
        <f t="shared" si="9"/>
        <v>.</v>
      </c>
      <c r="AN35" s="52" t="str">
        <f t="shared" si="10"/>
        <v>.</v>
      </c>
      <c r="AO35" s="52" t="str">
        <f t="shared" si="11"/>
        <v>.</v>
      </c>
      <c r="AP35" s="52" t="str">
        <f t="shared" si="12"/>
        <v>.</v>
      </c>
      <c r="AQ35" s="44" t="str">
        <f t="shared" si="13"/>
        <v/>
      </c>
      <c r="AR35" s="52" t="str">
        <f t="shared" si="14"/>
        <v>.</v>
      </c>
      <c r="AS35" s="52" t="str">
        <f t="shared" si="15"/>
        <v>.</v>
      </c>
      <c r="AT35" s="52" t="str">
        <f t="shared" si="16"/>
        <v>.</v>
      </c>
      <c r="AU35" s="52" t="str">
        <f t="shared" si="17"/>
        <v>.</v>
      </c>
      <c r="AV35" s="52" t="str">
        <f t="shared" si="18"/>
        <v>.</v>
      </c>
      <c r="AW35" s="44" t="str">
        <f t="shared" si="19"/>
        <v/>
      </c>
      <c r="AX35" s="52" t="str">
        <f t="shared" si="20"/>
        <v>.</v>
      </c>
      <c r="AY35" s="52" t="str">
        <f t="shared" si="21"/>
        <v>.</v>
      </c>
      <c r="AZ35" s="52" t="str">
        <f t="shared" si="22"/>
        <v>.</v>
      </c>
      <c r="BA35" s="52" t="str">
        <f t="shared" si="23"/>
        <v>.</v>
      </c>
      <c r="BB35" s="52" t="str">
        <f t="shared" si="24"/>
        <v>.</v>
      </c>
      <c r="BC35" s="44" t="str">
        <f t="shared" si="25"/>
        <v/>
      </c>
      <c r="BD35" s="52" t="str">
        <f t="shared" si="26"/>
        <v>.</v>
      </c>
      <c r="BE35" s="52" t="str">
        <f t="shared" si="27"/>
        <v>.</v>
      </c>
      <c r="BF35" s="52" t="str">
        <f t="shared" si="28"/>
        <v>.</v>
      </c>
      <c r="BG35" s="52" t="str">
        <f t="shared" si="29"/>
        <v>.</v>
      </c>
      <c r="BH35" s="52" t="str">
        <f t="shared" si="30"/>
        <v>.</v>
      </c>
      <c r="BI35" s="44" t="str">
        <f t="shared" si="31"/>
        <v/>
      </c>
      <c r="BJ35" s="52" t="str">
        <f t="shared" si="32"/>
        <v>.</v>
      </c>
      <c r="BK35" s="52" t="str">
        <f t="shared" si="33"/>
        <v>.</v>
      </c>
      <c r="BL35" s="52" t="str">
        <f t="shared" si="34"/>
        <v>.</v>
      </c>
      <c r="BM35" s="52" t="str">
        <f t="shared" si="35"/>
        <v>.</v>
      </c>
      <c r="BN35" s="52" t="str">
        <f t="shared" si="36"/>
        <v>.</v>
      </c>
      <c r="BO35" s="44" t="str">
        <f t="shared" si="37"/>
        <v/>
      </c>
      <c r="BP35" s="52" t="str">
        <f t="shared" si="38"/>
        <v>.</v>
      </c>
      <c r="BQ35" s="52" t="str">
        <f t="shared" si="39"/>
        <v>.</v>
      </c>
      <c r="BR35" s="52" t="str">
        <f t="shared" si="40"/>
        <v>.</v>
      </c>
      <c r="BS35" s="52" t="str">
        <f t="shared" si="41"/>
        <v>.</v>
      </c>
      <c r="BT35" s="52" t="str">
        <f t="shared" si="42"/>
        <v>.</v>
      </c>
      <c r="BU35" s="44" t="str">
        <f t="shared" si="43"/>
        <v/>
      </c>
      <c r="BV35" s="52" t="str">
        <f t="shared" si="44"/>
        <v>.</v>
      </c>
      <c r="BW35" s="52" t="str">
        <f t="shared" si="45"/>
        <v>.</v>
      </c>
      <c r="BX35" s="52" t="str">
        <f t="shared" si="46"/>
        <v>.</v>
      </c>
      <c r="BY35" s="52" t="str">
        <f t="shared" si="47"/>
        <v>.</v>
      </c>
      <c r="BZ35" s="52" t="str">
        <f t="shared" si="48"/>
        <v>.</v>
      </c>
      <c r="CA35" s="44" t="str">
        <f t="shared" si="49"/>
        <v/>
      </c>
      <c r="CB35" s="52" t="str">
        <f t="shared" si="50"/>
        <v>.</v>
      </c>
      <c r="CC35" s="52" t="str">
        <f t="shared" si="51"/>
        <v>.</v>
      </c>
      <c r="CD35" s="52" t="str">
        <f t="shared" si="52"/>
        <v>.</v>
      </c>
      <c r="CE35" s="52" t="str">
        <f t="shared" si="53"/>
        <v>.</v>
      </c>
      <c r="CF35" s="52" t="str">
        <f t="shared" si="54"/>
        <v>.</v>
      </c>
      <c r="CG35" s="44" t="str">
        <f t="shared" si="55"/>
        <v/>
      </c>
    </row>
    <row r="36" spans="1:85" s="10" customFormat="1" ht="15" customHeight="1" x14ac:dyDescent="0.25">
      <c r="A36" s="283" t="str">
        <f>IF('Work Packages'!A36="","",'Work Packages'!A36)</f>
        <v/>
      </c>
      <c r="B36" s="284" t="str">
        <f>IF('Work Packages'!B36="","",'Work Packages'!B36)</f>
        <v/>
      </c>
      <c r="C36" s="284" t="str">
        <f>IF('Work Packages'!C36="","",'Work Packages'!C36)</f>
        <v/>
      </c>
      <c r="D36" s="285" t="str">
        <f>IF('Work Packages'!D36="","",'Work Packages'!D36)</f>
        <v/>
      </c>
      <c r="E36" s="4"/>
      <c r="F36" s="5">
        <v>0</v>
      </c>
      <c r="G36" s="60" t="str">
        <f>IF(E36="","",VLOOKUP(E36,'Personnel Base Data'!$A$5:$B$10,2,FALSE))</f>
        <v/>
      </c>
      <c r="H36" s="38" t="str">
        <f>IF(E36="","",VLOOKUP(E36,'Personnel Base Data'!$A$5:$C$10,3,FALSE)*F36*$D36/12)</f>
        <v/>
      </c>
      <c r="I36" s="4"/>
      <c r="J36" s="5">
        <v>0</v>
      </c>
      <c r="K36" s="58" t="str">
        <f>IF(I36="","",VLOOKUP(I36,'Personnel Base Data'!$E$5:$F$10,2,FALSE))</f>
        <v/>
      </c>
      <c r="L36" s="6" t="str">
        <f>IF(I36="","",VLOOKUP(I36,'Personnel Base Data'!$E$5:$G$10,3,FALSE)*J36*$D36/12)</f>
        <v/>
      </c>
      <c r="M36" s="4"/>
      <c r="N36" s="5">
        <v>0</v>
      </c>
      <c r="O36" s="55" t="str">
        <f>IF(M36="","",VLOOKUP(M36,'Personnel Base Data'!$I$5:$J$10,2,FALSE))</f>
        <v/>
      </c>
      <c r="P36" s="65" t="str">
        <f>IF(M36="","",VLOOKUP(M36,'Personnel Base Data'!$I$5:$K$10,3,FALSE)*N36*$D36/12)</f>
        <v/>
      </c>
      <c r="Q36" s="4"/>
      <c r="R36" s="5">
        <v>0</v>
      </c>
      <c r="S36" s="64" t="str">
        <f>IF(Q36="","",VLOOKUP(Q36,'Personnel Base Data'!$M$5:$N$10,2,FALSE))</f>
        <v/>
      </c>
      <c r="T36" s="7" t="str">
        <f>IF(Q36="","",VLOOKUP(Q36,'Personnel Base Data'!$M$5:$O$10,3,FALSE)*R36*$D36/12)</f>
        <v/>
      </c>
      <c r="U36" s="4"/>
      <c r="V36" s="5">
        <v>0</v>
      </c>
      <c r="W36" s="62" t="str">
        <f>IF(U36="","",VLOOKUP(U36,'Personnel Base Data'!$Q$5:$R$10,2,FALSE))</f>
        <v/>
      </c>
      <c r="X36" s="8" t="str">
        <f>IF(U36="","",VLOOKUP(U36,'Personnel Base Data'!$Q$5:$S$10,3,FALSE)*V36*$D36/12)</f>
        <v/>
      </c>
      <c r="Y36" s="4"/>
      <c r="Z36" s="5">
        <v>0</v>
      </c>
      <c r="AA36" s="128" t="str">
        <f>IF(Y36="","",VLOOKUP(Y36,'Personnel Base Data'!$U$5:$V$10,2,FALSE))</f>
        <v/>
      </c>
      <c r="AB36" s="129" t="str">
        <f>IF(Y36="","",VLOOKUP(Y36,'Personnel Base Data'!$U$5:$W$10,3,FALSE)*Z36*$D36/12)</f>
        <v/>
      </c>
      <c r="AC36" s="4"/>
      <c r="AD36" s="5">
        <v>0</v>
      </c>
      <c r="AE36" s="131" t="str">
        <f>IF(AC36="","",VLOOKUP(AC36,'Personnel Base Data'!$Y$5:$Z$10,2,FALSE))</f>
        <v/>
      </c>
      <c r="AF36" s="132" t="str">
        <f>IF(AC36="","",VLOOKUP(AC36,'Personnel Base Data'!$Y$5:$AA$10,3,FALSE)*AD36*$D36/12)</f>
        <v/>
      </c>
      <c r="AG36" s="4"/>
      <c r="AH36" s="5">
        <v>0</v>
      </c>
      <c r="AI36" s="141" t="str">
        <f>IF(AG36="","",VLOOKUP(AG36,'Personnel Base Data'!$AC$5:$AD$10,2,FALSE))</f>
        <v/>
      </c>
      <c r="AJ36" s="142" t="str">
        <f>IF(AG36="","",VLOOKUP(AG36,'Personnel Base Data'!$AC$5:$AE$10,3,FALSE)*AH36*$D36/12)</f>
        <v/>
      </c>
      <c r="AK36" s="44"/>
      <c r="AL36" s="52" t="str">
        <f t="shared" si="8"/>
        <v>.</v>
      </c>
      <c r="AM36" s="52" t="str">
        <f t="shared" si="9"/>
        <v>.</v>
      </c>
      <c r="AN36" s="52" t="str">
        <f t="shared" si="10"/>
        <v>.</v>
      </c>
      <c r="AO36" s="52" t="str">
        <f t="shared" si="11"/>
        <v>.</v>
      </c>
      <c r="AP36" s="52" t="str">
        <f t="shared" si="12"/>
        <v>.</v>
      </c>
      <c r="AQ36" s="44" t="str">
        <f t="shared" si="13"/>
        <v/>
      </c>
      <c r="AR36" s="52" t="str">
        <f t="shared" si="14"/>
        <v>.</v>
      </c>
      <c r="AS36" s="52" t="str">
        <f t="shared" si="15"/>
        <v>.</v>
      </c>
      <c r="AT36" s="52" t="str">
        <f t="shared" si="16"/>
        <v>.</v>
      </c>
      <c r="AU36" s="52" t="str">
        <f t="shared" si="17"/>
        <v>.</v>
      </c>
      <c r="AV36" s="52" t="str">
        <f t="shared" si="18"/>
        <v>.</v>
      </c>
      <c r="AW36" s="44" t="str">
        <f t="shared" si="19"/>
        <v/>
      </c>
      <c r="AX36" s="52" t="str">
        <f t="shared" si="20"/>
        <v>.</v>
      </c>
      <c r="AY36" s="52" t="str">
        <f t="shared" si="21"/>
        <v>.</v>
      </c>
      <c r="AZ36" s="52" t="str">
        <f t="shared" si="22"/>
        <v>.</v>
      </c>
      <c r="BA36" s="52" t="str">
        <f t="shared" si="23"/>
        <v>.</v>
      </c>
      <c r="BB36" s="52" t="str">
        <f t="shared" si="24"/>
        <v>.</v>
      </c>
      <c r="BC36" s="44" t="str">
        <f t="shared" si="25"/>
        <v/>
      </c>
      <c r="BD36" s="52" t="str">
        <f t="shared" si="26"/>
        <v>.</v>
      </c>
      <c r="BE36" s="52" t="str">
        <f t="shared" si="27"/>
        <v>.</v>
      </c>
      <c r="BF36" s="52" t="str">
        <f t="shared" si="28"/>
        <v>.</v>
      </c>
      <c r="BG36" s="52" t="str">
        <f t="shared" si="29"/>
        <v>.</v>
      </c>
      <c r="BH36" s="52" t="str">
        <f t="shared" si="30"/>
        <v>.</v>
      </c>
      <c r="BI36" s="44" t="str">
        <f t="shared" si="31"/>
        <v/>
      </c>
      <c r="BJ36" s="52" t="str">
        <f t="shared" si="32"/>
        <v>.</v>
      </c>
      <c r="BK36" s="52" t="str">
        <f t="shared" si="33"/>
        <v>.</v>
      </c>
      <c r="BL36" s="52" t="str">
        <f t="shared" si="34"/>
        <v>.</v>
      </c>
      <c r="BM36" s="52" t="str">
        <f t="shared" si="35"/>
        <v>.</v>
      </c>
      <c r="BN36" s="52" t="str">
        <f t="shared" si="36"/>
        <v>.</v>
      </c>
      <c r="BO36" s="44" t="str">
        <f t="shared" si="37"/>
        <v/>
      </c>
      <c r="BP36" s="52" t="str">
        <f t="shared" si="38"/>
        <v>.</v>
      </c>
      <c r="BQ36" s="52" t="str">
        <f t="shared" si="39"/>
        <v>.</v>
      </c>
      <c r="BR36" s="52" t="str">
        <f t="shared" si="40"/>
        <v>.</v>
      </c>
      <c r="BS36" s="52" t="str">
        <f t="shared" si="41"/>
        <v>.</v>
      </c>
      <c r="BT36" s="52" t="str">
        <f t="shared" si="42"/>
        <v>.</v>
      </c>
      <c r="BU36" s="44" t="str">
        <f t="shared" si="43"/>
        <v/>
      </c>
      <c r="BV36" s="52" t="str">
        <f t="shared" si="44"/>
        <v>.</v>
      </c>
      <c r="BW36" s="52" t="str">
        <f t="shared" si="45"/>
        <v>.</v>
      </c>
      <c r="BX36" s="52" t="str">
        <f t="shared" si="46"/>
        <v>.</v>
      </c>
      <c r="BY36" s="52" t="str">
        <f t="shared" si="47"/>
        <v>.</v>
      </c>
      <c r="BZ36" s="52" t="str">
        <f t="shared" si="48"/>
        <v>.</v>
      </c>
      <c r="CA36" s="44" t="str">
        <f t="shared" si="49"/>
        <v/>
      </c>
      <c r="CB36" s="52" t="str">
        <f t="shared" si="50"/>
        <v>.</v>
      </c>
      <c r="CC36" s="52" t="str">
        <f t="shared" si="51"/>
        <v>.</v>
      </c>
      <c r="CD36" s="52" t="str">
        <f t="shared" si="52"/>
        <v>.</v>
      </c>
      <c r="CE36" s="52" t="str">
        <f t="shared" si="53"/>
        <v>.</v>
      </c>
      <c r="CF36" s="52" t="str">
        <f t="shared" si="54"/>
        <v>.</v>
      </c>
      <c r="CG36" s="44" t="str">
        <f t="shared" si="55"/>
        <v/>
      </c>
    </row>
    <row r="37" spans="1:85" s="10" customFormat="1" ht="15" customHeight="1" x14ac:dyDescent="0.25">
      <c r="A37" s="283" t="str">
        <f>IF('Work Packages'!A37="","",'Work Packages'!A37)</f>
        <v/>
      </c>
      <c r="B37" s="284" t="str">
        <f>IF('Work Packages'!B37="","",'Work Packages'!B37)</f>
        <v/>
      </c>
      <c r="C37" s="284" t="str">
        <f>IF('Work Packages'!C37="","",'Work Packages'!C37)</f>
        <v/>
      </c>
      <c r="D37" s="285" t="str">
        <f>IF('Work Packages'!D37="","",'Work Packages'!D37)</f>
        <v/>
      </c>
      <c r="E37" s="4"/>
      <c r="F37" s="5">
        <v>0</v>
      </c>
      <c r="G37" s="60" t="str">
        <f>IF(E37="","",VLOOKUP(E37,'Personnel Base Data'!$A$5:$B$10,2,FALSE))</f>
        <v/>
      </c>
      <c r="H37" s="38" t="str">
        <f>IF(E37="","",VLOOKUP(E37,'Personnel Base Data'!$A$5:$C$10,3,FALSE)*F37*$D37/12)</f>
        <v/>
      </c>
      <c r="I37" s="4"/>
      <c r="J37" s="5">
        <v>0</v>
      </c>
      <c r="K37" s="58" t="str">
        <f>IF(I37="","",VLOOKUP(I37,'Personnel Base Data'!$E$5:$F$10,2,FALSE))</f>
        <v/>
      </c>
      <c r="L37" s="6" t="str">
        <f>IF(I37="","",VLOOKUP(I37,'Personnel Base Data'!$E$5:$G$10,3,FALSE)*J37*$D37/12)</f>
        <v/>
      </c>
      <c r="M37" s="4"/>
      <c r="N37" s="5">
        <v>0</v>
      </c>
      <c r="O37" s="55" t="str">
        <f>IF(M37="","",VLOOKUP(M37,'Personnel Base Data'!$I$5:$J$10,2,FALSE))</f>
        <v/>
      </c>
      <c r="P37" s="65" t="str">
        <f>IF(M37="","",VLOOKUP(M37,'Personnel Base Data'!$I$5:$K$10,3,FALSE)*N37*$D37/12)</f>
        <v/>
      </c>
      <c r="Q37" s="4"/>
      <c r="R37" s="5">
        <v>0</v>
      </c>
      <c r="S37" s="64" t="str">
        <f>IF(Q37="","",VLOOKUP(Q37,'Personnel Base Data'!$M$5:$N$10,2,FALSE))</f>
        <v/>
      </c>
      <c r="T37" s="7" t="str">
        <f>IF(Q37="","",VLOOKUP(Q37,'Personnel Base Data'!$M$5:$O$10,3,FALSE)*R37*$D37/12)</f>
        <v/>
      </c>
      <c r="U37" s="4"/>
      <c r="V37" s="5">
        <v>0</v>
      </c>
      <c r="W37" s="62" t="str">
        <f>IF(U37="","",VLOOKUP(U37,'Personnel Base Data'!$Q$5:$R$10,2,FALSE))</f>
        <v/>
      </c>
      <c r="X37" s="8" t="str">
        <f>IF(U37="","",VLOOKUP(U37,'Personnel Base Data'!$Q$5:$S$10,3,FALSE)*V37*$D37/12)</f>
        <v/>
      </c>
      <c r="Y37" s="4"/>
      <c r="Z37" s="5">
        <v>0</v>
      </c>
      <c r="AA37" s="128" t="str">
        <f>IF(Y37="","",VLOOKUP(Y37,'Personnel Base Data'!$U$5:$V$10,2,FALSE))</f>
        <v/>
      </c>
      <c r="AB37" s="129" t="str">
        <f>IF(Y37="","",VLOOKUP(Y37,'Personnel Base Data'!$U$5:$W$10,3,FALSE)*Z37*$D37/12)</f>
        <v/>
      </c>
      <c r="AC37" s="4"/>
      <c r="AD37" s="5">
        <v>0</v>
      </c>
      <c r="AE37" s="131" t="str">
        <f>IF(AC37="","",VLOOKUP(AC37,'Personnel Base Data'!$Y$5:$Z$10,2,FALSE))</f>
        <v/>
      </c>
      <c r="AF37" s="132" t="str">
        <f>IF(AC37="","",VLOOKUP(AC37,'Personnel Base Data'!$Y$5:$AA$10,3,FALSE)*AD37*$D37/12)</f>
        <v/>
      </c>
      <c r="AG37" s="4"/>
      <c r="AH37" s="5">
        <v>0</v>
      </c>
      <c r="AI37" s="141" t="str">
        <f>IF(AG37="","",VLOOKUP(AG37,'Personnel Base Data'!$AC$5:$AD$10,2,FALSE))</f>
        <v/>
      </c>
      <c r="AJ37" s="142" t="str">
        <f>IF(AG37="","",VLOOKUP(AG37,'Personnel Base Data'!$AC$5:$AE$10,3,FALSE)*AH37*$D37/12)</f>
        <v/>
      </c>
      <c r="AK37" s="44"/>
      <c r="AL37" s="52" t="str">
        <f t="shared" ref="AL37:AL68" si="56">IF(E37&lt;&gt;"",IF($D37=0,0,IF(YEAR($B37)=AL$4,IF(YEAR($C37)=AL$4,H37,H37*(13-MONTH($B37))/$D37),0)),".")</f>
        <v>.</v>
      </c>
      <c r="AM37" s="52" t="str">
        <f t="shared" ref="AM37:AM68" si="57">IF(E37&lt;&gt;"",(IF($D37=0,0,IF(YEAR($B37)=AM$4,IF(YEAR($C37)=AM$4,H37,H37*(13-MONTH($B37))/$D37),0))+IF($D37=0,0,IF(YEAR($B37)=AL$4,IF(YEAR($C37)=AM$4,H37*($D37-(13-MONTH($B37)))/$D37,IF(YEAR($C37)=AL$4,0,H37*12/$D37))))),".")</f>
        <v>.</v>
      </c>
      <c r="AN37" s="52" t="str">
        <f t="shared" ref="AN37:AN68" si="58">IF(E37&lt;&gt;"",(IF($D37=0,0,IF(YEAR($B37)=AN$4,IF(YEAR($C37)=AN$4,H37,H37*(13-MONTH($B37))/$D37),0))+IF($D37=0,0,IF(YEAR($B37)=AM$4,IF(YEAR($C37)=AN$4,H37*($D37-(13-MONTH($B37)))/$D37,IF(YEAR($C37)=AM$4,0,H37*12/$D37))))+IF($D37=0,0,IF(YEAR($B37)=AL$4,IF(YEAR($C37)&lt;=AM$4,0,IF(YEAR($C37)=AN$4,H37*($D37-12-(13-MONTH($B37)))/$D37,H37*12/$D37))))),".")</f>
        <v>.</v>
      </c>
      <c r="AO37" s="52" t="str">
        <f t="shared" ref="AO37:AO68" si="59">IF(E37&lt;&gt;"",(IF($D37=0,0,IF(YEAR($B37)=AO$4,IF(YEAR($C37)=AO$4,H37,H37*(13-MONTH($B37))/$D37),0))+IF($D37=0,0,IF(YEAR($B37)=AN$4,IF(YEAR($C37)=AO$4,H37*($D37-(13-MONTH($B37)))/$D37,IF(YEAR($C37)=AN$4,0,H37*12/$D37))))+IF($D37=0,0,IF(YEAR($B37)=AM$4,IF(YEAR($C37)&lt;=AN$4,0,IF(YEAR($C37)=AO$4,H37*($D37-12-(13-MONTH($B37)))/$D37,H37*12/$D37))))+IF($D37=0,0,IF(YEAR($B37)=AL$4,IF(YEAR($C37)&lt;=AN$4,0,IF(YEAR($C37)=AO$4,H37*($D37-24-(13-MONTH($B37)))/$D37,H37*12/$D37))))),".")</f>
        <v>.</v>
      </c>
      <c r="AP37" s="52" t="str">
        <f t="shared" ref="AP37:AP68" si="60">IF(E37&lt;&gt;"",(IF($D37=0,0,IF(YEAR($B37)=AP$4,IF(YEAR($C37)=AP$4,H37,H37*(13-MONTH($B37))/$D37),0))+IF($D37=0,0,IF(YEAR($B37)=AO$4,IF(YEAR($C37)=AP$4,H37*($D37-(13-MONTH($B37)))/$D37,IF(YEAR($C37)=AO$4,0,H37*12/$D37))))+IF($D37=0,0,IF(YEAR($B37)=AN$4,IF(YEAR($C37)&lt;=AO$4,0,IF(YEAR($C37)=AP$4,H37*($D37-12-(13-MONTH($B37)))/$D37,H37*12/$D37))))+IF($D37=0,0,IF(YEAR($B37)=AM$4,IF(YEAR($C37)&lt;=AO$4,0,IF(YEAR($C37)=AP$4,H37*($D37-24-(13-MONTH($B37)))/$D37,H37*12/$D37))))+IF($D37=0,0,IF(YEAR($B37)=AL$4,IF(YEAR($C37)&lt;=AO$4,0,IF(YEAR($C37)=AP$4,H37*($D37-36-(13-MONTH($B37)))/$D37,H37*12/$D37))))),".")</f>
        <v>.</v>
      </c>
      <c r="AQ37" s="44" t="str">
        <f t="shared" ref="AQ37:AQ68" si="61">IF(SUM(AL37:AP37)=0,"",IF(H37=SUM(AL37:AP37),"","x"))</f>
        <v/>
      </c>
      <c r="AR37" s="52" t="str">
        <f t="shared" ref="AR37:AR68" si="62">IF(I37&lt;&gt;"",IF($D37=0,0,IF(YEAR($B37)=AR$4,IF(YEAR($C37)=AR$4,L37,L37*(13-MONTH($B37))/$D37),0)),".")</f>
        <v>.</v>
      </c>
      <c r="AS37" s="52" t="str">
        <f t="shared" ref="AS37:AS68" si="63">IF(I37&lt;&gt;"",(IF($D37=0,0,IF(YEAR($B37)=AS$4,IF(YEAR($C37)=AS$4,L37,L37*(13-MONTH($B37))/$D37),0))+IF($D37=0,0,IF(YEAR($B37)=AR$4,IF(YEAR($C37)=AS$4,L37*($D37-(13-MONTH($B37)))/$D37,IF(YEAR($C37)=AR$4,0,L37*12/$D37))))),".")</f>
        <v>.</v>
      </c>
      <c r="AT37" s="52" t="str">
        <f t="shared" ref="AT37:AT68" si="64">IF(I37&lt;&gt;"",(IF($D37=0,0,IF(YEAR($B37)=AT$4,IF(YEAR($C37)=AT$4,L37,L37*(13-MONTH($B37))/$D37),0))+IF($D37=0,0,IF(YEAR($B37)=AS$4,IF(YEAR($C37)=AT$4,L37*($D37-(13-MONTH($B37)))/$D37,IF(YEAR($C37)=AS$4,0,L37*12/$D37))))+IF($D37=0,0,IF(YEAR($B37)=AR$4,IF(YEAR($C37)&lt;=AS$4,0,IF(YEAR($C37)=AT$4,L37*($D37-12-(13-MONTH($B37)))/$D37,L37*12/$D37))))),".")</f>
        <v>.</v>
      </c>
      <c r="AU37" s="52" t="str">
        <f t="shared" ref="AU37:AU68" si="65">IF(I37&lt;&gt;"",(IF($D37=0,0,IF(YEAR($B37)=AU$4,IF(YEAR($C37)=AU$4,L37,L37*(13-MONTH($B37))/$D37),0))+IF($D37=0,0,IF(YEAR($B37)=AT$4,IF(YEAR($C37)=AU$4,L37*($D37-(13-MONTH($B37)))/$D37,IF(YEAR($C37)=AT$4,0,L37*12/$D37))))+IF($D37=0,0,IF(YEAR($B37)=AS$4,IF(YEAR($C37)&lt;=AT$4,0,IF(YEAR($C37)=AU$4,L37*($D37-12-(13-MONTH($B37)))/$D37,L37*12/$D37))))+IF($D37=0,0,IF(YEAR($B37)=AR$4,IF(YEAR($C37)&lt;=AT$4,0,IF(YEAR($C37)=AU$4,L37*($D37-24-(13-MONTH($B37)))/$D37,L37*12/$D37))))),".")</f>
        <v>.</v>
      </c>
      <c r="AV37" s="52" t="str">
        <f t="shared" ref="AV37:AV68" si="66">IF(I37&lt;&gt;"",(IF($D37=0,0,IF(YEAR($B37)=AV$4,IF(YEAR($C37)=AV$4,L37,L37*(13-MONTH($B37))/$D37),0))+IF($D37=0,0,IF(YEAR($B37)=AU$4,IF(YEAR($C37)=AV$4,L37*($D37-(13-MONTH($B37)))/$D37,IF(YEAR($C37)=AU$4,0,L37*12/$D37))))+IF($D37=0,0,IF(YEAR($B37)=AT$4,IF(YEAR($C37)&lt;=AU$4,0,IF(YEAR($C37)=AV$4,L37*($D37-12-(13-MONTH($B37)))/$D37,L37*12/$D37))))+IF($D37=0,0,IF(YEAR($B37)=AS$4,IF(YEAR($C37)&lt;=AU$4,0,IF(YEAR($C37)=AV$4,L37*($D37-24-(13-MONTH($B37)))/$D37,L37*12/$D37))))+IF($D37=0,0,IF(YEAR($B37)=AR$4,IF(YEAR($C37)&lt;=AU$4,0,IF(YEAR($C37)=AV$4,L37*($D37-36-(13-MONTH($B37)))/$D37,L37*12/$D37))))),".")</f>
        <v>.</v>
      </c>
      <c r="AW37" s="44" t="str">
        <f t="shared" ref="AW37:AW68" si="67">IF(SUM(AR37:AV37)=0,"",IF(L37=SUM(AR37:AV37),"","x"))</f>
        <v/>
      </c>
      <c r="AX37" s="52" t="str">
        <f t="shared" ref="AX37:AX68" si="68">IF(M37&lt;&gt;"",IF($D37=0,0,IF(YEAR($B37)=AX$4,IF(YEAR($C37)=AX$4,P37,P37*(13-MONTH($B37))/$D37),0)),".")</f>
        <v>.</v>
      </c>
      <c r="AY37" s="52" t="str">
        <f t="shared" ref="AY37:AY68" si="69">IF(M37&lt;&gt;"",(IF($D37=0,0,IF(YEAR($B37)=AY$4,IF(YEAR($C37)=AY$4,P37,P37*(13-MONTH($B37))/$D37),0))+IF($D37=0,0,IF(YEAR($B37)=AX$4,IF(YEAR($C37)=AY$4,P37*($D37-(13-MONTH($B37)))/$D37,IF(YEAR($C37)=AX$4,0,P37*12/$D37))))),".")</f>
        <v>.</v>
      </c>
      <c r="AZ37" s="52" t="str">
        <f t="shared" ref="AZ37:AZ68" si="70">IF(M37&lt;&gt;"",(IF($D37=0,0,IF(YEAR($B37)=AZ$4,IF(YEAR($C37)=AZ$4,P37,P37*(13-MONTH($B37))/$D37),0))+IF($D37=0,0,IF(YEAR($B37)=AY$4,IF(YEAR($C37)=AZ$4,P37*($D37-(13-MONTH($B37)))/$D37,IF(YEAR($C37)=AY$4,0,P37*12/$D37))))+IF($D37=0,0,IF(YEAR($B37)=AX$4,IF(YEAR($C37)&lt;=AY$4,0,IF(YEAR($C37)=AZ$4,P37*($D37-12-(13-MONTH($B37)))/$D37,P37*12/$D37))))),".")</f>
        <v>.</v>
      </c>
      <c r="BA37" s="52" t="str">
        <f t="shared" ref="BA37:BA68" si="71">IF(M37&lt;&gt;"",(IF($D37=0,0,IF(YEAR($B37)=BA$4,IF(YEAR($C37)=BA$4,P37,P37*(13-MONTH($B37))/$D37),0))+IF($D37=0,0,IF(YEAR($B37)=AZ$4,IF(YEAR($C37)=BA$4,P37*($D37-(13-MONTH($B37)))/$D37,IF(YEAR($C37)=AZ$4,0,P37*12/$D37))))+IF($D37=0,0,IF(YEAR($B37)=AY$4,IF(YEAR($C37)&lt;=AZ$4,0,IF(YEAR($C37)=BA$4,P37*($D37-12-(13-MONTH($B37)))/$D37,P37*12/$D37))))+IF($D37=0,0,IF(YEAR($B37)=AX$4,IF(YEAR($C37)&lt;=AZ$4,0,IF(YEAR($C37)=BA$4,P37*($D37-24-(13-MONTH($B37)))/$D37,P37*12/$D37))))),".")</f>
        <v>.</v>
      </c>
      <c r="BB37" s="52" t="str">
        <f t="shared" ref="BB37:BB68" si="72">IF(M37&lt;&gt;"",(IF($D37=0,0,IF(YEAR($B37)=BB$4,IF(YEAR($C37)=BB$4,P37,P37*(13-MONTH($B37))/$D37),0))+IF($D37=0,0,IF(YEAR($B37)=BA$4,IF(YEAR($C37)=BB$4,P37*($D37-(13-MONTH($B37)))/$D37,IF(YEAR($C37)=BA$4,0,P37*12/$D37))))+IF($D37=0,0,IF(YEAR($B37)=AZ$4,IF(YEAR($C37)&lt;=BA$4,0,IF(YEAR($C37)=BB$4,P37*($D37-12-(13-MONTH($B37)))/$D37,P37*12/$D37))))+IF($D37=0,0,IF(YEAR($B37)=AY$4,IF(YEAR($C37)&lt;=BA$4,0,IF(YEAR($C37)=BB$4,P37*($D37-24-(13-MONTH($B37)))/$D37,P37*12/$D37))))+IF($D37=0,0,IF(YEAR($B37)=AX$4,IF(YEAR($C37)&lt;=BA$4,0,IF(YEAR($C37)=BB$4,P37*($D37-36-(13-MONTH($B37)))/$D37,P37*12/$D37))))),".")</f>
        <v>.</v>
      </c>
      <c r="BC37" s="44" t="str">
        <f t="shared" ref="BC37:BC68" si="73">IF(SUM(AX37:BB37)=0,"",IF(P37=SUM(AX37:BB37),"","x"))</f>
        <v/>
      </c>
      <c r="BD37" s="52" t="str">
        <f t="shared" ref="BD37:BD68" si="74">IF(Q37&lt;&gt;"",IF($D37=0,0,IF(YEAR($B37)=BD$4,IF(YEAR($C37)=BD$4,T37,T37*(13-MONTH($B37))/$D37),0)),".")</f>
        <v>.</v>
      </c>
      <c r="BE37" s="52" t="str">
        <f t="shared" ref="BE37:BE68" si="75">IF(Q37&lt;&gt;"",(IF($D37=0,0,IF(YEAR($B37)=BE$4,IF(YEAR($C37)=BE$4,T37,T37*(13-MONTH($B37))/$D37),0))+IF($D37=0,0,IF(YEAR($B37)=BD$4,IF(YEAR($C37)=BE$4,T37*($D37-(13-MONTH($B37)))/$D37,IF(YEAR($C37)=BD$4,0,T37*12/$D37))))),".")</f>
        <v>.</v>
      </c>
      <c r="BF37" s="52" t="str">
        <f t="shared" ref="BF37:BF68" si="76">IF(Q37&lt;&gt;"",(IF($D37=0,0,IF(YEAR($B37)=BF$4,IF(YEAR($C37)=BF$4,T37,T37*(13-MONTH($B37))/$D37),0))+IF($D37=0,0,IF(YEAR($B37)=BE$4,IF(YEAR($C37)=BF$4,T37*($D37-(13-MONTH($B37)))/$D37,IF(YEAR($C37)=BE$4,0,T37*12/$D37))))+IF($D37=0,0,IF(YEAR($B37)=BD$4,IF(YEAR($C37)&lt;=BE$4,0,IF(YEAR($C37)=BF$4,T37*($D37-12-(13-MONTH($B37)))/$D37,T37*12/$D37))))),".")</f>
        <v>.</v>
      </c>
      <c r="BG37" s="52" t="str">
        <f t="shared" ref="BG37:BG68" si="77">IF(Q37&lt;&gt;"",(IF($D37=0,0,IF(YEAR($B37)=BG$4,IF(YEAR($C37)=BG$4,T37,T37*(13-MONTH($B37))/$D37),0))+IF($D37=0,0,IF(YEAR($B37)=BF$4,IF(YEAR($C37)=BG$4,T37*($D37-(13-MONTH($B37)))/$D37,IF(YEAR($C37)=BF$4,0,T37*12/$D37))))+IF($D37=0,0,IF(YEAR($B37)=BE$4,IF(YEAR($C37)&lt;=BF$4,0,IF(YEAR($C37)=BG$4,T37*($D37-12-(13-MONTH($B37)))/$D37,T37*12/$D37))))+IF($D37=0,0,IF(YEAR($B37)=BD$4,IF(YEAR($C37)&lt;=BF$4,0,IF(YEAR($C37)=BG$4,T37*($D37-24-(13-MONTH($B37)))/$D37,T37*12/$D37))))),".")</f>
        <v>.</v>
      </c>
      <c r="BH37" s="52" t="str">
        <f t="shared" ref="BH37:BH68" si="78">IF(Q37&lt;&gt;"",(IF($D37=0,0,IF(YEAR($B37)=BH$4,IF(YEAR($C37)=BH$4,T37,T37*(13-MONTH($B37))/$D37),0))+IF($D37=0,0,IF(YEAR($B37)=BG$4,IF(YEAR($C37)=BH$4,T37*($D37-(13-MONTH($B37)))/$D37,IF(YEAR($C37)=BG$4,0,T37*12/$D37))))+IF($D37=0,0,IF(YEAR($B37)=BF$4,IF(YEAR($C37)&lt;=BG$4,0,IF(YEAR($C37)=BH$4,T37*($D37-12-(13-MONTH($B37)))/$D37,T37*12/$D37))))+IF($D37=0,0,IF(YEAR($B37)=BE$4,IF(YEAR($C37)&lt;=BG$4,0,IF(YEAR($C37)=BH$4,T37*($D37-24-(13-MONTH($B37)))/$D37,T37*12/$D37))))+IF($D37=0,0,IF(YEAR($B37)=BD$4,IF(YEAR($C37)&lt;=BG$4,0,IF(YEAR($C37)=BH$4,T37*($D37-36-(13-MONTH($B37)))/$D37,T37*12/$D37))))),".")</f>
        <v>.</v>
      </c>
      <c r="BI37" s="44" t="str">
        <f t="shared" ref="BI37:BI68" si="79">IF(SUM(BD37:BH37)=0,"",IF(T37=SUM(BD37:BH37),"","x"))</f>
        <v/>
      </c>
      <c r="BJ37" s="52" t="str">
        <f t="shared" ref="BJ37:BJ68" si="80">IF(U37&lt;&gt;"",IF($D37=0,0,IF(YEAR($B37)=BJ$4,IF(YEAR($C37)=BJ$4,X37,X37*(13-MONTH($B37))/$D37),0)),".")</f>
        <v>.</v>
      </c>
      <c r="BK37" s="52" t="str">
        <f t="shared" ref="BK37:BK68" si="81">IF(U37&lt;&gt;"",(IF($D37=0,0,IF(YEAR($B37)=BK$4,IF(YEAR($C37)=BK$4,X37,X37*(13-MONTH($B37))/$D37),0))+IF($D37=0,0,IF(YEAR($B37)=BJ$4,IF(YEAR($C37)=BK$4,X37*($D37-(13-MONTH($B37)))/$D37,IF(YEAR($C37)=BJ$4,0,X37*12/$D37))))),".")</f>
        <v>.</v>
      </c>
      <c r="BL37" s="52" t="str">
        <f t="shared" ref="BL37:BL68" si="82">IF(U37&lt;&gt;"",(IF($D37=0,0,IF(YEAR($B37)=BL$4,IF(YEAR($C37)=BL$4,X37,X37*(13-MONTH($B37))/$D37),0))+IF($D37=0,0,IF(YEAR($B37)=BK$4,IF(YEAR($C37)=BL$4,X37*($D37-(13-MONTH($B37)))/$D37,IF(YEAR($C37)=BK$4,0,X37*12/$D37))))+IF($D37=0,0,IF(YEAR($B37)=BJ$4,IF(YEAR($C37)&lt;=BK$4,0,IF(YEAR($C37)=BL$4,X37*($D37-12-(13-MONTH($B37)))/$D37,X37*12/$D37))))),".")</f>
        <v>.</v>
      </c>
      <c r="BM37" s="52" t="str">
        <f t="shared" ref="BM37:BM68" si="83">IF(U37&lt;&gt;"",(IF($D37=0,0,IF(YEAR($B37)=BM$4,IF(YEAR($C37)=BM$4,X37,X37*(13-MONTH($B37))/$D37),0))+IF($D37=0,0,IF(YEAR($B37)=BL$4,IF(YEAR($C37)=BM$4,X37*($D37-(13-MONTH($B37)))/$D37,IF(YEAR($C37)=BL$4,0,X37*12/$D37))))+IF($D37=0,0,IF(YEAR($B37)=BK$4,IF(YEAR($C37)&lt;=BL$4,0,IF(YEAR($C37)=BM$4,X37*($D37-12-(13-MONTH($B37)))/$D37,X37*12/$D37))))+IF($D37=0,0,IF(YEAR($B37)=BJ$4,IF(YEAR($C37)&lt;=BL$4,0,IF(YEAR($C37)=BM$4,X37*($D37-24-(13-MONTH($B37)))/$D37,X37*12/$D37))))),".")</f>
        <v>.</v>
      </c>
      <c r="BN37" s="52" t="str">
        <f t="shared" ref="BN37:BN68" si="84">IF(U37&lt;&gt;"",(IF($D37=0,0,IF(YEAR($B37)=BN$4,IF(YEAR($C37)=BN$4,X37,X37*(13-MONTH($B37))/$D37),0))+IF($D37=0,0,IF(YEAR($B37)=BM$4,IF(YEAR($C37)=BN$4,X37*($D37-(13-MONTH($B37)))/$D37,IF(YEAR($C37)=BM$4,0,X37*12/$D37))))+IF($D37=0,0,IF(YEAR($B37)=BL$4,IF(YEAR($C37)&lt;=BM$4,0,IF(YEAR($C37)=BN$4,X37*($D37-12-(13-MONTH($B37)))/$D37,X37*12/$D37))))+IF($D37=0,0,IF(YEAR($B37)=BK$4,IF(YEAR($C37)&lt;=BM$4,0,IF(YEAR($C37)=BN$4,X37*($D37-24-(13-MONTH($B37)))/$D37,X37*12/$D37))))+IF($D37=0,0,IF(YEAR($B37)=BJ$4,IF(YEAR($C37)&lt;=BM$4,0,IF(YEAR($C37)=BN$4,X37*($D37-36-(13-MONTH($B37)))/$D37,X37*12/$D37))))),".")</f>
        <v>.</v>
      </c>
      <c r="BO37" s="44" t="str">
        <f t="shared" ref="BO37:BO68" si="85">IF(SUM(BJ37:BN37)=0,"",IF(X37=SUM(BJ37:BN37),"","x"))</f>
        <v/>
      </c>
      <c r="BP37" s="52" t="str">
        <f t="shared" ref="BP37:BP68" si="86">IF(Y37&lt;&gt;"",IF($D37=0,0,IF(YEAR($B37)=BP$4,IF(YEAR($C37)=BP$4,AB37,AB37*(13-MONTH($B37))/$D37),0)),".")</f>
        <v>.</v>
      </c>
      <c r="BQ37" s="52" t="str">
        <f t="shared" ref="BQ37:BQ68" si="87">IF(Y37&lt;&gt;"",(IF($D37=0,0,IF(YEAR($B37)=BQ$4,IF(YEAR($C37)=BQ$4,AB37,AB37*(13-MONTH($B37))/$D37),0))+IF($D37=0,0,IF(YEAR($B37)=BP$4,IF(YEAR($C37)=BQ$4,AB37*($D37-(13-MONTH($B37)))/$D37,IF(YEAR($C37)=BP$4,0,AB37*12/$D37))))),".")</f>
        <v>.</v>
      </c>
      <c r="BR37" s="52" t="str">
        <f t="shared" ref="BR37:BR68" si="88">IF(Y37&lt;&gt;"",(IF($D37=0,0,IF(YEAR($B37)=BR$4,IF(YEAR($C37)=BR$4,AB37,AB37*(13-MONTH($B37))/$D37),0))+IF($D37=0,0,IF(YEAR($B37)=BQ$4,IF(YEAR($C37)=BR$4,AB37*($D37-(13-MONTH($B37)))/$D37,IF(YEAR($C37)=BQ$4,0,AB37*12/$D37))))+IF($D37=0,0,IF(YEAR($B37)=BP$4,IF(YEAR($C37)&lt;=BQ$4,0,IF(YEAR($C37)=BR$4,AB37*($D37-12-(13-MONTH($B37)))/$D37,AB37*12/$D37))))),".")</f>
        <v>.</v>
      </c>
      <c r="BS37" s="52" t="str">
        <f t="shared" ref="BS37:BS68" si="89">IF(Y37&lt;&gt;"",(IF($D37=0,0,IF(YEAR($B37)=BS$4,IF(YEAR($C37)=BS$4,AB37,AB37*(13-MONTH($B37))/$D37),0))+IF($D37=0,0,IF(YEAR($B37)=BR$4,IF(YEAR($C37)=BS$4,AB37*($D37-(13-MONTH($B37)))/$D37,IF(YEAR($C37)=BR$4,0,AB37*12/$D37))))+IF($D37=0,0,IF(YEAR($B37)=BQ$4,IF(YEAR($C37)&lt;=BR$4,0,IF(YEAR($C37)=BS$4,AB37*($D37-12-(13-MONTH($B37)))/$D37,AB37*12/$D37))))+IF($D37=0,0,IF(YEAR($B37)=BP$4,IF(YEAR($C37)&lt;=BR$4,0,IF(YEAR($C37)=BS$4,AB37*($D37-24-(13-MONTH($B37)))/$D37,AB37*12/$D37))))),".")</f>
        <v>.</v>
      </c>
      <c r="BT37" s="52" t="str">
        <f t="shared" ref="BT37:BT68" si="90">IF(Y37&lt;&gt;"",(IF($D37=0,0,IF(YEAR($B37)=BT$4,IF(YEAR($C37)=BT$4,AB37,AB37*(13-MONTH($B37))/$D37),0))+IF($D37=0,0,IF(YEAR($B37)=BS$4,IF(YEAR($C37)=BT$4,AB37*($D37-(13-MONTH($B37)))/$D37,IF(YEAR($C37)=BS$4,0,AB37*12/$D37))))+IF($D37=0,0,IF(YEAR($B37)=BR$4,IF(YEAR($C37)&lt;=BS$4,0,IF(YEAR($C37)=BT$4,AB37*($D37-12-(13-MONTH($B37)))/$D37,AB37*12/$D37))))+IF($D37=0,0,IF(YEAR($B37)=BQ$4,IF(YEAR($C37)&lt;=BS$4,0,IF(YEAR($C37)=BT$4,AB37*($D37-24-(13-MONTH($B37)))/$D37,AB37*12/$D37))))+IF($D37=0,0,IF(YEAR($B37)=BP$4,IF(YEAR($C37)&lt;=BS$4,0,IF(YEAR($C37)=BT$4,AB37*($D37-36-(13-MONTH($B37)))/$D37,AB37*12/$D37))))),".")</f>
        <v>.</v>
      </c>
      <c r="BU37" s="44" t="str">
        <f t="shared" ref="BU37:BU68" si="91">IF(SUM(BP37:BT37)=0,"",IF(AB37=SUM(BP37:BT37),"","x"))</f>
        <v/>
      </c>
      <c r="BV37" s="52" t="str">
        <f t="shared" ref="BV37:BV68" si="92">IF(AC37&lt;&gt;"",IF($D37=0,0,IF(YEAR($B37)=BV$4,IF(YEAR($C37)=BV$4,AF37,AF37*(13-MONTH($B37))/$D37),0)),".")</f>
        <v>.</v>
      </c>
      <c r="BW37" s="52" t="str">
        <f t="shared" ref="BW37:BW68" si="93">IF(AC37&lt;&gt;"",(IF($D37=0,0,IF(YEAR($B37)=BW$4,IF(YEAR($C37)=BW$4,AF37,AF37*(13-MONTH($B37))/$D37),0))+IF($D37=0,0,IF(YEAR($B37)=BV$4,IF(YEAR($C37)=BW$4,AF37*($D37-(13-MONTH($B37)))/$D37,IF(YEAR($C37)=BV$4,0,AF37*12/$D37))))),".")</f>
        <v>.</v>
      </c>
      <c r="BX37" s="52" t="str">
        <f t="shared" ref="BX37:BX68" si="94">IF(AC37&lt;&gt;"",(IF($D37=0,0,IF(YEAR($B37)=BX$4,IF(YEAR($C37)=BX$4,AF37,AF37*(13-MONTH($B37))/$D37),0))+IF($D37=0,0,IF(YEAR($B37)=BW$4,IF(YEAR($C37)=BX$4,AF37*($D37-(13-MONTH($B37)))/$D37,IF(YEAR($C37)=BW$4,0,AF37*12/$D37))))+IF($D37=0,0,IF(YEAR($B37)=BV$4,IF(YEAR($C37)&lt;=BW$4,0,IF(YEAR($C37)=BX$4,AF37*($D37-12-(13-MONTH($B37)))/$D37,AF37*12/$D37))))),".")</f>
        <v>.</v>
      </c>
      <c r="BY37" s="52" t="str">
        <f t="shared" ref="BY37:BY68" si="95">IF(AC37&lt;&gt;"",(IF($D37=0,0,IF(YEAR($B37)=BY$4,IF(YEAR($C37)=BY$4,AF37,AF37*(13-MONTH($B37))/$D37),0))+IF($D37=0,0,IF(YEAR($B37)=BX$4,IF(YEAR($C37)=BY$4,AF37*($D37-(13-MONTH($B37)))/$D37,IF(YEAR($C37)=BX$4,0,AF37*12/$D37))))+IF($D37=0,0,IF(YEAR($B37)=BW$4,IF(YEAR($C37)&lt;=BX$4,0,IF(YEAR($C37)=BY$4,AF37*($D37-12-(13-MONTH($B37)))/$D37,AF37*12/$D37))))+IF($D37=0,0,IF(YEAR($B37)=BV$4,IF(YEAR($C37)&lt;=BX$4,0,IF(YEAR($C37)=BY$4,AF37*($D37-24-(13-MONTH($B37)))/$D37,AF37*12/$D37))))),".")</f>
        <v>.</v>
      </c>
      <c r="BZ37" s="52" t="str">
        <f t="shared" ref="BZ37:BZ68" si="96">IF(AC37&lt;&gt;"",(IF($D37=0,0,IF(YEAR($B37)=BZ$4,IF(YEAR($C37)=BZ$4,AF37,AF37*(13-MONTH($B37))/$D37),0))+IF($D37=0,0,IF(YEAR($B37)=BY$4,IF(YEAR($C37)=BZ$4,AF37*($D37-(13-MONTH($B37)))/$D37,IF(YEAR($C37)=BY$4,0,AF37*12/$D37))))+IF($D37=0,0,IF(YEAR($B37)=BX$4,IF(YEAR($C37)&lt;=BY$4,0,IF(YEAR($C37)=BZ$4,AF37*($D37-12-(13-MONTH($B37)))/$D37,AF37*12/$D37))))+IF($D37=0,0,IF(YEAR($B37)=BW$4,IF(YEAR($C37)&lt;=BY$4,0,IF(YEAR($C37)=BZ$4,AF37*($D37-24-(13-MONTH($B37)))/$D37,AF37*12/$D37))))+IF($D37=0,0,IF(YEAR($B37)=BV$4,IF(YEAR($C37)&lt;=BY$4,0,IF(YEAR($C37)=BZ$4,AF37*($D37-36-(13-MONTH($B37)))/$D37,AF37*12/$D37))))),".")</f>
        <v>.</v>
      </c>
      <c r="CA37" s="44" t="str">
        <f t="shared" ref="CA37:CA68" si="97">IF(SUM(BV37:BZ37)=0,"",IF(AF37=SUM(BV37:BZ37),"","x"))</f>
        <v/>
      </c>
      <c r="CB37" s="52" t="str">
        <f t="shared" ref="CB37:CB68" si="98">IF(AI37&lt;&gt;"",IF($D37=0,0,IF(YEAR($B37)=CB$4,IF(YEAR($C37)=CB$4,AJ37,AJ37*(13-MONTH($B37))/$D37),0)),".")</f>
        <v>.</v>
      </c>
      <c r="CC37" s="52" t="str">
        <f t="shared" ref="CC37:CC68" si="99">IF(AI37&lt;&gt;"",(IF($D37=0,0,IF(YEAR($B37)=CC$4,IF(YEAR($C37)=CC$4,AJ37,AJ37*(13-MONTH($B37))/$D37),0))+IF($D37=0,0,IF(YEAR($B37)=CB$4,IF(YEAR($C37)=CC$4,AJ37*($D37-(13-MONTH($B37)))/$D37,IF(YEAR($C37)=CB$4,0,AJ37*12/$D37))))),".")</f>
        <v>.</v>
      </c>
      <c r="CD37" s="52" t="str">
        <f t="shared" ref="CD37:CD68" si="100">IF(AI37&lt;&gt;"",(IF($D37=0,0,IF(YEAR($B37)=CD$4,IF(YEAR($C37)=CD$4,AJ37,AJ37*(13-MONTH($B37))/$D37),0))+IF($D37=0,0,IF(YEAR($B37)=CC$4,IF(YEAR($C37)=CD$4,AJ37*($D37-(13-MONTH($B37)))/$D37,IF(YEAR($C37)=CC$4,0,AJ37*12/$D37))))+IF($D37=0,0,IF(YEAR($B37)=CB$4,IF(YEAR($C37)&lt;=CC$4,0,IF(YEAR($C37)=CD$4,AJ37*($D37-12-(13-MONTH($B37)))/$D37,AJ37*12/$D37))))),".")</f>
        <v>.</v>
      </c>
      <c r="CE37" s="52" t="str">
        <f t="shared" ref="CE37:CE68" si="101">IF(AI37&lt;&gt;"",(IF($D37=0,0,IF(YEAR($B37)=CE$4,IF(YEAR($C37)=CE$4,AJ37,AJ37*(13-MONTH($B37))/$D37),0))+IF($D37=0,0,IF(YEAR($B37)=CD$4,IF(YEAR($C37)=CE$4,AJ37*($D37-(13-MONTH($B37)))/$D37,IF(YEAR($C37)=CD$4,0,AJ37*12/$D37))))+IF($D37=0,0,IF(YEAR($B37)=CC$4,IF(YEAR($C37)&lt;=CD$4,0,IF(YEAR($C37)=CE$4,AJ37*($D37-12-(13-MONTH($B37)))/$D37,AJ37*12/$D37))))+IF($D37=0,0,IF(YEAR($B37)=CB$4,IF(YEAR($C37)&lt;=CD$4,0,IF(YEAR($C37)=CE$4,AJ37*($D37-24-(13-MONTH($B37)))/$D37,AJ37*12/$D37))))),".")</f>
        <v>.</v>
      </c>
      <c r="CF37" s="52" t="str">
        <f t="shared" ref="CF37:CF68" si="102">IF(AI37&lt;&gt;"",(IF($D37=0,0,IF(YEAR($B37)=CF$4,IF(YEAR($C37)=CF$4,AJ37,AJ37*(13-MONTH($B37))/$D37),0))+IF($D37=0,0,IF(YEAR($B37)=CE$4,IF(YEAR($C37)=CF$4,AJ37*($D37-(13-MONTH($B37)))/$D37,IF(YEAR($C37)=CE$4,0,AJ37*12/$D37))))+IF($D37=0,0,IF(YEAR($B37)=CD$4,IF(YEAR($C37)&lt;=CE$4,0,IF(YEAR($C37)=CF$4,AJ37*($D37-12-(13-MONTH($B37)))/$D37,AJ37*12/$D37))))+IF($D37=0,0,IF(YEAR($B37)=CC$4,IF(YEAR($C37)&lt;=CE$4,0,IF(YEAR($C37)=CF$4,AJ37*($D37-24-(13-MONTH($B37)))/$D37,AJ37*12/$D37))))+IF($D37=0,0,IF(YEAR($B37)=CB$4,IF(YEAR($C37)&lt;=CE$4,0,IF(YEAR($C37)=CF$4,AJ37*($D37-36-(13-MONTH($B37)))/$D37,AJ37*12/$D37))))),".")</f>
        <v>.</v>
      </c>
      <c r="CG37" s="44" t="str">
        <f t="shared" ref="CG37:CG68" si="103">IF(SUM(CB37:CF37)=0,"",IF(AJ37=SUM(CB37:CF37),"","x"))</f>
        <v/>
      </c>
    </row>
    <row r="38" spans="1:85" s="10" customFormat="1" ht="15" customHeight="1" x14ac:dyDescent="0.25">
      <c r="A38" s="283" t="str">
        <f>IF('Work Packages'!A38="","",'Work Packages'!A38)</f>
        <v/>
      </c>
      <c r="B38" s="284" t="str">
        <f>IF('Work Packages'!B38="","",'Work Packages'!B38)</f>
        <v/>
      </c>
      <c r="C38" s="284" t="str">
        <f>IF('Work Packages'!C38="","",'Work Packages'!C38)</f>
        <v/>
      </c>
      <c r="D38" s="285" t="str">
        <f>IF('Work Packages'!D38="","",'Work Packages'!D38)</f>
        <v/>
      </c>
      <c r="E38" s="4"/>
      <c r="F38" s="5">
        <v>0</v>
      </c>
      <c r="G38" s="60" t="str">
        <f>IF(E38="","",VLOOKUP(E38,'Personnel Base Data'!$A$5:$B$10,2,FALSE))</f>
        <v/>
      </c>
      <c r="H38" s="38" t="str">
        <f>IF(E38="","",VLOOKUP(E38,'Personnel Base Data'!$A$5:$C$10,3,FALSE)*F38*$D38/12)</f>
        <v/>
      </c>
      <c r="I38" s="4"/>
      <c r="J38" s="5">
        <v>0</v>
      </c>
      <c r="K38" s="58" t="str">
        <f>IF(I38="","",VLOOKUP(I38,'Personnel Base Data'!$E$5:$F$10,2,FALSE))</f>
        <v/>
      </c>
      <c r="L38" s="6" t="str">
        <f>IF(I38="","",VLOOKUP(I38,'Personnel Base Data'!$E$5:$G$10,3,FALSE)*J38*$D38/12)</f>
        <v/>
      </c>
      <c r="M38" s="4"/>
      <c r="N38" s="5">
        <v>0</v>
      </c>
      <c r="O38" s="55" t="str">
        <f>IF(M38="","",VLOOKUP(M38,'Personnel Base Data'!$I$5:$J$10,2,FALSE))</f>
        <v/>
      </c>
      <c r="P38" s="65" t="str">
        <f>IF(M38="","",VLOOKUP(M38,'Personnel Base Data'!$I$5:$K$10,3,FALSE)*N38*$D38/12)</f>
        <v/>
      </c>
      <c r="Q38" s="4"/>
      <c r="R38" s="5">
        <v>0</v>
      </c>
      <c r="S38" s="64" t="str">
        <f>IF(Q38="","",VLOOKUP(Q38,'Personnel Base Data'!$M$5:$N$10,2,FALSE))</f>
        <v/>
      </c>
      <c r="T38" s="7" t="str">
        <f>IF(Q38="","",VLOOKUP(Q38,'Personnel Base Data'!$M$5:$O$10,3,FALSE)*R38*$D38/12)</f>
        <v/>
      </c>
      <c r="U38" s="4"/>
      <c r="V38" s="5">
        <v>0</v>
      </c>
      <c r="W38" s="62" t="str">
        <f>IF(U38="","",VLOOKUP(U38,'Personnel Base Data'!$Q$5:$R$10,2,FALSE))</f>
        <v/>
      </c>
      <c r="X38" s="8" t="str">
        <f>IF(U38="","",VLOOKUP(U38,'Personnel Base Data'!$Q$5:$S$10,3,FALSE)*V38*$D38/12)</f>
        <v/>
      </c>
      <c r="Y38" s="4"/>
      <c r="Z38" s="5">
        <v>0</v>
      </c>
      <c r="AA38" s="128" t="str">
        <f>IF(Y38="","",VLOOKUP(Y38,'Personnel Base Data'!$U$5:$V$10,2,FALSE))</f>
        <v/>
      </c>
      <c r="AB38" s="129" t="str">
        <f>IF(Y38="","",VLOOKUP(Y38,'Personnel Base Data'!$U$5:$W$10,3,FALSE)*Z38*$D38/12)</f>
        <v/>
      </c>
      <c r="AC38" s="4"/>
      <c r="AD38" s="5">
        <v>0</v>
      </c>
      <c r="AE38" s="131" t="str">
        <f>IF(AC38="","",VLOOKUP(AC38,'Personnel Base Data'!$Y$5:$Z$10,2,FALSE))</f>
        <v/>
      </c>
      <c r="AF38" s="132" t="str">
        <f>IF(AC38="","",VLOOKUP(AC38,'Personnel Base Data'!$Y$5:$AA$10,3,FALSE)*AD38*$D38/12)</f>
        <v/>
      </c>
      <c r="AG38" s="4"/>
      <c r="AH38" s="5">
        <v>0</v>
      </c>
      <c r="AI38" s="141" t="str">
        <f>IF(AG38="","",VLOOKUP(AG38,'Personnel Base Data'!$AC$5:$AD$10,2,FALSE))</f>
        <v/>
      </c>
      <c r="AJ38" s="142" t="str">
        <f>IF(AG38="","",VLOOKUP(AG38,'Personnel Base Data'!$AC$5:$AE$10,3,FALSE)*AH38*$D38/12)</f>
        <v/>
      </c>
      <c r="AK38" s="44"/>
      <c r="AL38" s="52" t="str">
        <f t="shared" si="56"/>
        <v>.</v>
      </c>
      <c r="AM38" s="52" t="str">
        <f t="shared" si="57"/>
        <v>.</v>
      </c>
      <c r="AN38" s="52" t="str">
        <f t="shared" si="58"/>
        <v>.</v>
      </c>
      <c r="AO38" s="52" t="str">
        <f t="shared" si="59"/>
        <v>.</v>
      </c>
      <c r="AP38" s="52" t="str">
        <f t="shared" si="60"/>
        <v>.</v>
      </c>
      <c r="AQ38" s="44" t="str">
        <f t="shared" si="61"/>
        <v/>
      </c>
      <c r="AR38" s="52" t="str">
        <f t="shared" si="62"/>
        <v>.</v>
      </c>
      <c r="AS38" s="52" t="str">
        <f t="shared" si="63"/>
        <v>.</v>
      </c>
      <c r="AT38" s="52" t="str">
        <f t="shared" si="64"/>
        <v>.</v>
      </c>
      <c r="AU38" s="52" t="str">
        <f t="shared" si="65"/>
        <v>.</v>
      </c>
      <c r="AV38" s="52" t="str">
        <f t="shared" si="66"/>
        <v>.</v>
      </c>
      <c r="AW38" s="44" t="str">
        <f t="shared" si="67"/>
        <v/>
      </c>
      <c r="AX38" s="52" t="str">
        <f t="shared" si="68"/>
        <v>.</v>
      </c>
      <c r="AY38" s="52" t="str">
        <f t="shared" si="69"/>
        <v>.</v>
      </c>
      <c r="AZ38" s="52" t="str">
        <f t="shared" si="70"/>
        <v>.</v>
      </c>
      <c r="BA38" s="52" t="str">
        <f t="shared" si="71"/>
        <v>.</v>
      </c>
      <c r="BB38" s="52" t="str">
        <f t="shared" si="72"/>
        <v>.</v>
      </c>
      <c r="BC38" s="44" t="str">
        <f t="shared" si="73"/>
        <v/>
      </c>
      <c r="BD38" s="52" t="str">
        <f t="shared" si="74"/>
        <v>.</v>
      </c>
      <c r="BE38" s="52" t="str">
        <f t="shared" si="75"/>
        <v>.</v>
      </c>
      <c r="BF38" s="52" t="str">
        <f t="shared" si="76"/>
        <v>.</v>
      </c>
      <c r="BG38" s="52" t="str">
        <f t="shared" si="77"/>
        <v>.</v>
      </c>
      <c r="BH38" s="52" t="str">
        <f t="shared" si="78"/>
        <v>.</v>
      </c>
      <c r="BI38" s="44" t="str">
        <f t="shared" si="79"/>
        <v/>
      </c>
      <c r="BJ38" s="52" t="str">
        <f t="shared" si="80"/>
        <v>.</v>
      </c>
      <c r="BK38" s="52" t="str">
        <f t="shared" si="81"/>
        <v>.</v>
      </c>
      <c r="BL38" s="52" t="str">
        <f t="shared" si="82"/>
        <v>.</v>
      </c>
      <c r="BM38" s="52" t="str">
        <f t="shared" si="83"/>
        <v>.</v>
      </c>
      <c r="BN38" s="52" t="str">
        <f t="shared" si="84"/>
        <v>.</v>
      </c>
      <c r="BO38" s="44" t="str">
        <f t="shared" si="85"/>
        <v/>
      </c>
      <c r="BP38" s="52" t="str">
        <f t="shared" si="86"/>
        <v>.</v>
      </c>
      <c r="BQ38" s="52" t="str">
        <f t="shared" si="87"/>
        <v>.</v>
      </c>
      <c r="BR38" s="52" t="str">
        <f t="shared" si="88"/>
        <v>.</v>
      </c>
      <c r="BS38" s="52" t="str">
        <f t="shared" si="89"/>
        <v>.</v>
      </c>
      <c r="BT38" s="52" t="str">
        <f t="shared" si="90"/>
        <v>.</v>
      </c>
      <c r="BU38" s="44" t="str">
        <f t="shared" si="91"/>
        <v/>
      </c>
      <c r="BV38" s="52" t="str">
        <f t="shared" si="92"/>
        <v>.</v>
      </c>
      <c r="BW38" s="52" t="str">
        <f t="shared" si="93"/>
        <v>.</v>
      </c>
      <c r="BX38" s="52" t="str">
        <f t="shared" si="94"/>
        <v>.</v>
      </c>
      <c r="BY38" s="52" t="str">
        <f t="shared" si="95"/>
        <v>.</v>
      </c>
      <c r="BZ38" s="52" t="str">
        <f t="shared" si="96"/>
        <v>.</v>
      </c>
      <c r="CA38" s="44" t="str">
        <f t="shared" si="97"/>
        <v/>
      </c>
      <c r="CB38" s="52" t="str">
        <f t="shared" si="98"/>
        <v>.</v>
      </c>
      <c r="CC38" s="52" t="str">
        <f t="shared" si="99"/>
        <v>.</v>
      </c>
      <c r="CD38" s="52" t="str">
        <f t="shared" si="100"/>
        <v>.</v>
      </c>
      <c r="CE38" s="52" t="str">
        <f t="shared" si="101"/>
        <v>.</v>
      </c>
      <c r="CF38" s="52" t="str">
        <f t="shared" si="102"/>
        <v>.</v>
      </c>
      <c r="CG38" s="44" t="str">
        <f t="shared" si="103"/>
        <v/>
      </c>
    </row>
    <row r="39" spans="1:85" s="10" customFormat="1" ht="15" customHeight="1" x14ac:dyDescent="0.25">
      <c r="A39" s="283" t="str">
        <f>IF('Work Packages'!A39="","",'Work Packages'!A39)</f>
        <v/>
      </c>
      <c r="B39" s="284" t="str">
        <f>IF('Work Packages'!B39="","",'Work Packages'!B39)</f>
        <v/>
      </c>
      <c r="C39" s="284" t="str">
        <f>IF('Work Packages'!C39="","",'Work Packages'!C39)</f>
        <v/>
      </c>
      <c r="D39" s="285" t="str">
        <f>IF('Work Packages'!D39="","",'Work Packages'!D39)</f>
        <v/>
      </c>
      <c r="E39" s="4"/>
      <c r="F39" s="5">
        <v>0</v>
      </c>
      <c r="G39" s="60" t="str">
        <f>IF(E39="","",VLOOKUP(E39,'Personnel Base Data'!$A$5:$B$10,2,FALSE))</f>
        <v/>
      </c>
      <c r="H39" s="38" t="str">
        <f>IF(E39="","",VLOOKUP(E39,'Personnel Base Data'!$A$5:$C$10,3,FALSE)*F39*$D39/12)</f>
        <v/>
      </c>
      <c r="I39" s="4"/>
      <c r="J39" s="5">
        <v>0</v>
      </c>
      <c r="K39" s="58" t="str">
        <f>IF(I39="","",VLOOKUP(I39,'Personnel Base Data'!$E$5:$F$10,2,FALSE))</f>
        <v/>
      </c>
      <c r="L39" s="6" t="str">
        <f>IF(I39="","",VLOOKUP(I39,'Personnel Base Data'!$E$5:$G$10,3,FALSE)*J39*$D39/12)</f>
        <v/>
      </c>
      <c r="M39" s="4"/>
      <c r="N39" s="5">
        <v>0</v>
      </c>
      <c r="O39" s="55" t="str">
        <f>IF(M39="","",VLOOKUP(M39,'Personnel Base Data'!$I$5:$J$10,2,FALSE))</f>
        <v/>
      </c>
      <c r="P39" s="65" t="str">
        <f>IF(M39="","",VLOOKUP(M39,'Personnel Base Data'!$I$5:$K$10,3,FALSE)*N39*$D39/12)</f>
        <v/>
      </c>
      <c r="Q39" s="4"/>
      <c r="R39" s="5">
        <v>0</v>
      </c>
      <c r="S39" s="64" t="str">
        <f>IF(Q39="","",VLOOKUP(Q39,'Personnel Base Data'!$M$5:$N$10,2,FALSE))</f>
        <v/>
      </c>
      <c r="T39" s="7" t="str">
        <f>IF(Q39="","",VLOOKUP(Q39,'Personnel Base Data'!$M$5:$O$10,3,FALSE)*R39*$D39/12)</f>
        <v/>
      </c>
      <c r="U39" s="4"/>
      <c r="V39" s="5">
        <v>0</v>
      </c>
      <c r="W39" s="62" t="str">
        <f>IF(U39="","",VLOOKUP(U39,'Personnel Base Data'!$Q$5:$R$10,2,FALSE))</f>
        <v/>
      </c>
      <c r="X39" s="8" t="str">
        <f>IF(U39="","",VLOOKUP(U39,'Personnel Base Data'!$Q$5:$S$10,3,FALSE)*V39*$D39/12)</f>
        <v/>
      </c>
      <c r="Y39" s="4"/>
      <c r="Z39" s="5">
        <v>0</v>
      </c>
      <c r="AA39" s="128" t="str">
        <f>IF(Y39="","",VLOOKUP(Y39,'Personnel Base Data'!$U$5:$V$10,2,FALSE))</f>
        <v/>
      </c>
      <c r="AB39" s="129" t="str">
        <f>IF(Y39="","",VLOOKUP(Y39,'Personnel Base Data'!$U$5:$W$10,3,FALSE)*Z39*$D39/12)</f>
        <v/>
      </c>
      <c r="AC39" s="4"/>
      <c r="AD39" s="5">
        <v>0</v>
      </c>
      <c r="AE39" s="131" t="str">
        <f>IF(AC39="","",VLOOKUP(AC39,'Personnel Base Data'!$Y$5:$Z$10,2,FALSE))</f>
        <v/>
      </c>
      <c r="AF39" s="132" t="str">
        <f>IF(AC39="","",VLOOKUP(AC39,'Personnel Base Data'!$Y$5:$AA$10,3,FALSE)*AD39*$D39/12)</f>
        <v/>
      </c>
      <c r="AG39" s="4"/>
      <c r="AH39" s="5">
        <v>0</v>
      </c>
      <c r="AI39" s="141" t="str">
        <f>IF(AG39="","",VLOOKUP(AG39,'Personnel Base Data'!$AC$5:$AD$10,2,FALSE))</f>
        <v/>
      </c>
      <c r="AJ39" s="142" t="str">
        <f>IF(AG39="","",VLOOKUP(AG39,'Personnel Base Data'!$AC$5:$AE$10,3,FALSE)*AH39*$D39/12)</f>
        <v/>
      </c>
      <c r="AK39" s="44"/>
      <c r="AL39" s="52" t="str">
        <f t="shared" si="56"/>
        <v>.</v>
      </c>
      <c r="AM39" s="52" t="str">
        <f t="shared" si="57"/>
        <v>.</v>
      </c>
      <c r="AN39" s="52" t="str">
        <f t="shared" si="58"/>
        <v>.</v>
      </c>
      <c r="AO39" s="52" t="str">
        <f t="shared" si="59"/>
        <v>.</v>
      </c>
      <c r="AP39" s="52" t="str">
        <f t="shared" si="60"/>
        <v>.</v>
      </c>
      <c r="AQ39" s="44" t="str">
        <f t="shared" si="61"/>
        <v/>
      </c>
      <c r="AR39" s="52" t="str">
        <f t="shared" si="62"/>
        <v>.</v>
      </c>
      <c r="AS39" s="52" t="str">
        <f t="shared" si="63"/>
        <v>.</v>
      </c>
      <c r="AT39" s="52" t="str">
        <f t="shared" si="64"/>
        <v>.</v>
      </c>
      <c r="AU39" s="52" t="str">
        <f t="shared" si="65"/>
        <v>.</v>
      </c>
      <c r="AV39" s="52" t="str">
        <f t="shared" si="66"/>
        <v>.</v>
      </c>
      <c r="AW39" s="44" t="str">
        <f t="shared" si="67"/>
        <v/>
      </c>
      <c r="AX39" s="52" t="str">
        <f t="shared" si="68"/>
        <v>.</v>
      </c>
      <c r="AY39" s="52" t="str">
        <f t="shared" si="69"/>
        <v>.</v>
      </c>
      <c r="AZ39" s="52" t="str">
        <f t="shared" si="70"/>
        <v>.</v>
      </c>
      <c r="BA39" s="52" t="str">
        <f t="shared" si="71"/>
        <v>.</v>
      </c>
      <c r="BB39" s="52" t="str">
        <f t="shared" si="72"/>
        <v>.</v>
      </c>
      <c r="BC39" s="44" t="str">
        <f t="shared" si="73"/>
        <v/>
      </c>
      <c r="BD39" s="52" t="str">
        <f t="shared" si="74"/>
        <v>.</v>
      </c>
      <c r="BE39" s="52" t="str">
        <f t="shared" si="75"/>
        <v>.</v>
      </c>
      <c r="BF39" s="52" t="str">
        <f t="shared" si="76"/>
        <v>.</v>
      </c>
      <c r="BG39" s="52" t="str">
        <f t="shared" si="77"/>
        <v>.</v>
      </c>
      <c r="BH39" s="52" t="str">
        <f t="shared" si="78"/>
        <v>.</v>
      </c>
      <c r="BI39" s="44" t="str">
        <f t="shared" si="79"/>
        <v/>
      </c>
      <c r="BJ39" s="52" t="str">
        <f t="shared" si="80"/>
        <v>.</v>
      </c>
      <c r="BK39" s="52" t="str">
        <f t="shared" si="81"/>
        <v>.</v>
      </c>
      <c r="BL39" s="52" t="str">
        <f t="shared" si="82"/>
        <v>.</v>
      </c>
      <c r="BM39" s="52" t="str">
        <f t="shared" si="83"/>
        <v>.</v>
      </c>
      <c r="BN39" s="52" t="str">
        <f t="shared" si="84"/>
        <v>.</v>
      </c>
      <c r="BO39" s="44" t="str">
        <f t="shared" si="85"/>
        <v/>
      </c>
      <c r="BP39" s="52" t="str">
        <f t="shared" si="86"/>
        <v>.</v>
      </c>
      <c r="BQ39" s="52" t="str">
        <f t="shared" si="87"/>
        <v>.</v>
      </c>
      <c r="BR39" s="52" t="str">
        <f t="shared" si="88"/>
        <v>.</v>
      </c>
      <c r="BS39" s="52" t="str">
        <f t="shared" si="89"/>
        <v>.</v>
      </c>
      <c r="BT39" s="52" t="str">
        <f t="shared" si="90"/>
        <v>.</v>
      </c>
      <c r="BU39" s="44" t="str">
        <f t="shared" si="91"/>
        <v/>
      </c>
      <c r="BV39" s="52" t="str">
        <f t="shared" si="92"/>
        <v>.</v>
      </c>
      <c r="BW39" s="52" t="str">
        <f t="shared" si="93"/>
        <v>.</v>
      </c>
      <c r="BX39" s="52" t="str">
        <f t="shared" si="94"/>
        <v>.</v>
      </c>
      <c r="BY39" s="52" t="str">
        <f t="shared" si="95"/>
        <v>.</v>
      </c>
      <c r="BZ39" s="52" t="str">
        <f t="shared" si="96"/>
        <v>.</v>
      </c>
      <c r="CA39" s="44" t="str">
        <f t="shared" si="97"/>
        <v/>
      </c>
      <c r="CB39" s="52" t="str">
        <f t="shared" si="98"/>
        <v>.</v>
      </c>
      <c r="CC39" s="52" t="str">
        <f t="shared" si="99"/>
        <v>.</v>
      </c>
      <c r="CD39" s="52" t="str">
        <f t="shared" si="100"/>
        <v>.</v>
      </c>
      <c r="CE39" s="52" t="str">
        <f t="shared" si="101"/>
        <v>.</v>
      </c>
      <c r="CF39" s="52" t="str">
        <f t="shared" si="102"/>
        <v>.</v>
      </c>
      <c r="CG39" s="44" t="str">
        <f t="shared" si="103"/>
        <v/>
      </c>
    </row>
    <row r="40" spans="1:85" s="10" customFormat="1" ht="15" customHeight="1" x14ac:dyDescent="0.25">
      <c r="A40" s="283" t="str">
        <f>IF('Work Packages'!A40="","",'Work Packages'!A40)</f>
        <v/>
      </c>
      <c r="B40" s="284" t="str">
        <f>IF('Work Packages'!B40="","",'Work Packages'!B40)</f>
        <v/>
      </c>
      <c r="C40" s="284" t="str">
        <f>IF('Work Packages'!C40="","",'Work Packages'!C40)</f>
        <v/>
      </c>
      <c r="D40" s="285" t="str">
        <f>IF('Work Packages'!D40="","",'Work Packages'!D40)</f>
        <v/>
      </c>
      <c r="E40" s="4"/>
      <c r="F40" s="5">
        <v>0</v>
      </c>
      <c r="G40" s="60" t="str">
        <f>IF(E40="","",VLOOKUP(E40,'Personnel Base Data'!$A$5:$B$10,2,FALSE))</f>
        <v/>
      </c>
      <c r="H40" s="38" t="str">
        <f>IF(E40="","",VLOOKUP(E40,'Personnel Base Data'!$A$5:$C$10,3,FALSE)*F40*$D40/12)</f>
        <v/>
      </c>
      <c r="I40" s="4"/>
      <c r="J40" s="5">
        <v>0</v>
      </c>
      <c r="K40" s="58" t="str">
        <f>IF(I40="","",VLOOKUP(I40,'Personnel Base Data'!$E$5:$F$10,2,FALSE))</f>
        <v/>
      </c>
      <c r="L40" s="6" t="str">
        <f>IF(I40="","",VLOOKUP(I40,'Personnel Base Data'!$E$5:$G$10,3,FALSE)*J40*$D40/12)</f>
        <v/>
      </c>
      <c r="M40" s="4"/>
      <c r="N40" s="5">
        <v>0</v>
      </c>
      <c r="O40" s="55" t="str">
        <f>IF(M40="","",VLOOKUP(M40,'Personnel Base Data'!$I$5:$J$10,2,FALSE))</f>
        <v/>
      </c>
      <c r="P40" s="65" t="str">
        <f>IF(M40="","",VLOOKUP(M40,'Personnel Base Data'!$I$5:$K$10,3,FALSE)*N40*$D40/12)</f>
        <v/>
      </c>
      <c r="Q40" s="4"/>
      <c r="R40" s="5">
        <v>0</v>
      </c>
      <c r="S40" s="64" t="str">
        <f>IF(Q40="","",VLOOKUP(Q40,'Personnel Base Data'!$M$5:$N$10,2,FALSE))</f>
        <v/>
      </c>
      <c r="T40" s="7" t="str">
        <f>IF(Q40="","",VLOOKUP(Q40,'Personnel Base Data'!$M$5:$O$10,3,FALSE)*R40*$D40/12)</f>
        <v/>
      </c>
      <c r="U40" s="4"/>
      <c r="V40" s="5">
        <v>0</v>
      </c>
      <c r="W40" s="62" t="str">
        <f>IF(U40="","",VLOOKUP(U40,'Personnel Base Data'!$Q$5:$R$10,2,FALSE))</f>
        <v/>
      </c>
      <c r="X40" s="8" t="str">
        <f>IF(U40="","",VLOOKUP(U40,'Personnel Base Data'!$Q$5:$S$10,3,FALSE)*V40*$D40/12)</f>
        <v/>
      </c>
      <c r="Y40" s="4"/>
      <c r="Z40" s="5">
        <v>0</v>
      </c>
      <c r="AA40" s="128" t="str">
        <f>IF(Y40="","",VLOOKUP(Y40,'Personnel Base Data'!$U$5:$V$10,2,FALSE))</f>
        <v/>
      </c>
      <c r="AB40" s="129" t="str">
        <f>IF(Y40="","",VLOOKUP(Y40,'Personnel Base Data'!$U$5:$W$10,3,FALSE)*Z40*$D40/12)</f>
        <v/>
      </c>
      <c r="AC40" s="4"/>
      <c r="AD40" s="5">
        <v>0</v>
      </c>
      <c r="AE40" s="131" t="str">
        <f>IF(AC40="","",VLOOKUP(AC40,'Personnel Base Data'!$Y$5:$Z$10,2,FALSE))</f>
        <v/>
      </c>
      <c r="AF40" s="132" t="str">
        <f>IF(AC40="","",VLOOKUP(AC40,'Personnel Base Data'!$Y$5:$AA$10,3,FALSE)*AD40*$D40/12)</f>
        <v/>
      </c>
      <c r="AG40" s="4"/>
      <c r="AH40" s="5">
        <v>0</v>
      </c>
      <c r="AI40" s="141" t="str">
        <f>IF(AG40="","",VLOOKUP(AG40,'Personnel Base Data'!$AC$5:$AD$10,2,FALSE))</f>
        <v/>
      </c>
      <c r="AJ40" s="142" t="str">
        <f>IF(AG40="","",VLOOKUP(AG40,'Personnel Base Data'!$AC$5:$AE$10,3,FALSE)*AH40*$D40/12)</f>
        <v/>
      </c>
      <c r="AK40" s="44"/>
      <c r="AL40" s="52" t="str">
        <f t="shared" si="56"/>
        <v>.</v>
      </c>
      <c r="AM40" s="52" t="str">
        <f t="shared" si="57"/>
        <v>.</v>
      </c>
      <c r="AN40" s="52" t="str">
        <f t="shared" si="58"/>
        <v>.</v>
      </c>
      <c r="AO40" s="52" t="str">
        <f t="shared" si="59"/>
        <v>.</v>
      </c>
      <c r="AP40" s="52" t="str">
        <f t="shared" si="60"/>
        <v>.</v>
      </c>
      <c r="AQ40" s="44" t="str">
        <f t="shared" si="61"/>
        <v/>
      </c>
      <c r="AR40" s="52" t="str">
        <f t="shared" si="62"/>
        <v>.</v>
      </c>
      <c r="AS40" s="52" t="str">
        <f t="shared" si="63"/>
        <v>.</v>
      </c>
      <c r="AT40" s="52" t="str">
        <f t="shared" si="64"/>
        <v>.</v>
      </c>
      <c r="AU40" s="52" t="str">
        <f t="shared" si="65"/>
        <v>.</v>
      </c>
      <c r="AV40" s="52" t="str">
        <f t="shared" si="66"/>
        <v>.</v>
      </c>
      <c r="AW40" s="44" t="str">
        <f t="shared" si="67"/>
        <v/>
      </c>
      <c r="AX40" s="52" t="str">
        <f t="shared" si="68"/>
        <v>.</v>
      </c>
      <c r="AY40" s="52" t="str">
        <f t="shared" si="69"/>
        <v>.</v>
      </c>
      <c r="AZ40" s="52" t="str">
        <f t="shared" si="70"/>
        <v>.</v>
      </c>
      <c r="BA40" s="52" t="str">
        <f t="shared" si="71"/>
        <v>.</v>
      </c>
      <c r="BB40" s="52" t="str">
        <f t="shared" si="72"/>
        <v>.</v>
      </c>
      <c r="BC40" s="44" t="str">
        <f t="shared" si="73"/>
        <v/>
      </c>
      <c r="BD40" s="52" t="str">
        <f t="shared" si="74"/>
        <v>.</v>
      </c>
      <c r="BE40" s="52" t="str">
        <f t="shared" si="75"/>
        <v>.</v>
      </c>
      <c r="BF40" s="52" t="str">
        <f t="shared" si="76"/>
        <v>.</v>
      </c>
      <c r="BG40" s="52" t="str">
        <f t="shared" si="77"/>
        <v>.</v>
      </c>
      <c r="BH40" s="52" t="str">
        <f t="shared" si="78"/>
        <v>.</v>
      </c>
      <c r="BI40" s="44" t="str">
        <f t="shared" si="79"/>
        <v/>
      </c>
      <c r="BJ40" s="52" t="str">
        <f t="shared" si="80"/>
        <v>.</v>
      </c>
      <c r="BK40" s="52" t="str">
        <f t="shared" si="81"/>
        <v>.</v>
      </c>
      <c r="BL40" s="52" t="str">
        <f t="shared" si="82"/>
        <v>.</v>
      </c>
      <c r="BM40" s="52" t="str">
        <f t="shared" si="83"/>
        <v>.</v>
      </c>
      <c r="BN40" s="52" t="str">
        <f t="shared" si="84"/>
        <v>.</v>
      </c>
      <c r="BO40" s="44" t="str">
        <f t="shared" si="85"/>
        <v/>
      </c>
      <c r="BP40" s="52" t="str">
        <f t="shared" si="86"/>
        <v>.</v>
      </c>
      <c r="BQ40" s="52" t="str">
        <f t="shared" si="87"/>
        <v>.</v>
      </c>
      <c r="BR40" s="52" t="str">
        <f t="shared" si="88"/>
        <v>.</v>
      </c>
      <c r="BS40" s="52" t="str">
        <f t="shared" si="89"/>
        <v>.</v>
      </c>
      <c r="BT40" s="52" t="str">
        <f t="shared" si="90"/>
        <v>.</v>
      </c>
      <c r="BU40" s="44" t="str">
        <f t="shared" si="91"/>
        <v/>
      </c>
      <c r="BV40" s="52" t="str">
        <f t="shared" si="92"/>
        <v>.</v>
      </c>
      <c r="BW40" s="52" t="str">
        <f t="shared" si="93"/>
        <v>.</v>
      </c>
      <c r="BX40" s="52" t="str">
        <f t="shared" si="94"/>
        <v>.</v>
      </c>
      <c r="BY40" s="52" t="str">
        <f t="shared" si="95"/>
        <v>.</v>
      </c>
      <c r="BZ40" s="52" t="str">
        <f t="shared" si="96"/>
        <v>.</v>
      </c>
      <c r="CA40" s="44" t="str">
        <f t="shared" si="97"/>
        <v/>
      </c>
      <c r="CB40" s="52" t="str">
        <f t="shared" si="98"/>
        <v>.</v>
      </c>
      <c r="CC40" s="52" t="str">
        <f t="shared" si="99"/>
        <v>.</v>
      </c>
      <c r="CD40" s="52" t="str">
        <f t="shared" si="100"/>
        <v>.</v>
      </c>
      <c r="CE40" s="52" t="str">
        <f t="shared" si="101"/>
        <v>.</v>
      </c>
      <c r="CF40" s="52" t="str">
        <f t="shared" si="102"/>
        <v>.</v>
      </c>
      <c r="CG40" s="44" t="str">
        <f t="shared" si="103"/>
        <v/>
      </c>
    </row>
    <row r="41" spans="1:85" s="10" customFormat="1" ht="15" customHeight="1" x14ac:dyDescent="0.25">
      <c r="A41" s="283" t="str">
        <f>IF('Work Packages'!A41="","",'Work Packages'!A41)</f>
        <v/>
      </c>
      <c r="B41" s="284" t="str">
        <f>IF('Work Packages'!B41="","",'Work Packages'!B41)</f>
        <v/>
      </c>
      <c r="C41" s="284" t="str">
        <f>IF('Work Packages'!C41="","",'Work Packages'!C41)</f>
        <v/>
      </c>
      <c r="D41" s="285" t="str">
        <f>IF('Work Packages'!D41="","",'Work Packages'!D41)</f>
        <v/>
      </c>
      <c r="E41" s="4"/>
      <c r="F41" s="5">
        <v>0</v>
      </c>
      <c r="G41" s="60" t="str">
        <f>IF(E41="","",VLOOKUP(E41,'Personnel Base Data'!$A$5:$B$10,2,FALSE))</f>
        <v/>
      </c>
      <c r="H41" s="38" t="str">
        <f>IF(E41="","",VLOOKUP(E41,'Personnel Base Data'!$A$5:$C$10,3,FALSE)*F41*$D41/12)</f>
        <v/>
      </c>
      <c r="I41" s="4"/>
      <c r="J41" s="5">
        <v>0</v>
      </c>
      <c r="K41" s="58" t="str">
        <f>IF(I41="","",VLOOKUP(I41,'Personnel Base Data'!$E$5:$F$10,2,FALSE))</f>
        <v/>
      </c>
      <c r="L41" s="6" t="str">
        <f>IF(I41="","",VLOOKUP(I41,'Personnel Base Data'!$E$5:$G$10,3,FALSE)*J41*$D41/12)</f>
        <v/>
      </c>
      <c r="M41" s="4"/>
      <c r="N41" s="5">
        <v>0</v>
      </c>
      <c r="O41" s="55" t="str">
        <f>IF(M41="","",VLOOKUP(M41,'Personnel Base Data'!$I$5:$J$10,2,FALSE))</f>
        <v/>
      </c>
      <c r="P41" s="65" t="str">
        <f>IF(M41="","",VLOOKUP(M41,'Personnel Base Data'!$I$5:$K$10,3,FALSE)*N41*$D41/12)</f>
        <v/>
      </c>
      <c r="Q41" s="4"/>
      <c r="R41" s="5">
        <v>0</v>
      </c>
      <c r="S41" s="64" t="str">
        <f>IF(Q41="","",VLOOKUP(Q41,'Personnel Base Data'!$M$5:$N$10,2,FALSE))</f>
        <v/>
      </c>
      <c r="T41" s="7" t="str">
        <f>IF(Q41="","",VLOOKUP(Q41,'Personnel Base Data'!$M$5:$O$10,3,FALSE)*R41*$D41/12)</f>
        <v/>
      </c>
      <c r="U41" s="4"/>
      <c r="V41" s="5">
        <v>0</v>
      </c>
      <c r="W41" s="62" t="str">
        <f>IF(U41="","",VLOOKUP(U41,'Personnel Base Data'!$Q$5:$R$10,2,FALSE))</f>
        <v/>
      </c>
      <c r="X41" s="8" t="str">
        <f>IF(U41="","",VLOOKUP(U41,'Personnel Base Data'!$Q$5:$S$10,3,FALSE)*V41*$D41/12)</f>
        <v/>
      </c>
      <c r="Y41" s="4"/>
      <c r="Z41" s="5">
        <v>0</v>
      </c>
      <c r="AA41" s="128" t="str">
        <f>IF(Y41="","",VLOOKUP(Y41,'Personnel Base Data'!$U$5:$V$10,2,FALSE))</f>
        <v/>
      </c>
      <c r="AB41" s="129" t="str">
        <f>IF(Y41="","",VLOOKUP(Y41,'Personnel Base Data'!$U$5:$W$10,3,FALSE)*Z41*$D41/12)</f>
        <v/>
      </c>
      <c r="AC41" s="4"/>
      <c r="AD41" s="5">
        <v>0</v>
      </c>
      <c r="AE41" s="131" t="str">
        <f>IF(AC41="","",VLOOKUP(AC41,'Personnel Base Data'!$Y$5:$Z$10,2,FALSE))</f>
        <v/>
      </c>
      <c r="AF41" s="132" t="str">
        <f>IF(AC41="","",VLOOKUP(AC41,'Personnel Base Data'!$Y$5:$AA$10,3,FALSE)*AD41*$D41/12)</f>
        <v/>
      </c>
      <c r="AG41" s="4"/>
      <c r="AH41" s="5">
        <v>0</v>
      </c>
      <c r="AI41" s="141" t="str">
        <f>IF(AG41="","",VLOOKUP(AG41,'Personnel Base Data'!$AC$5:$AD$10,2,FALSE))</f>
        <v/>
      </c>
      <c r="AJ41" s="142" t="str">
        <f>IF(AG41="","",VLOOKUP(AG41,'Personnel Base Data'!$AC$5:$AE$10,3,FALSE)*AH41*$D41/12)</f>
        <v/>
      </c>
      <c r="AK41" s="44"/>
      <c r="AL41" s="52" t="str">
        <f t="shared" si="56"/>
        <v>.</v>
      </c>
      <c r="AM41" s="52" t="str">
        <f t="shared" si="57"/>
        <v>.</v>
      </c>
      <c r="AN41" s="52" t="str">
        <f t="shared" si="58"/>
        <v>.</v>
      </c>
      <c r="AO41" s="52" t="str">
        <f t="shared" si="59"/>
        <v>.</v>
      </c>
      <c r="AP41" s="52" t="str">
        <f t="shared" si="60"/>
        <v>.</v>
      </c>
      <c r="AQ41" s="44" t="str">
        <f t="shared" si="61"/>
        <v/>
      </c>
      <c r="AR41" s="52" t="str">
        <f t="shared" si="62"/>
        <v>.</v>
      </c>
      <c r="AS41" s="52" t="str">
        <f t="shared" si="63"/>
        <v>.</v>
      </c>
      <c r="AT41" s="52" t="str">
        <f t="shared" si="64"/>
        <v>.</v>
      </c>
      <c r="AU41" s="52" t="str">
        <f t="shared" si="65"/>
        <v>.</v>
      </c>
      <c r="AV41" s="52" t="str">
        <f t="shared" si="66"/>
        <v>.</v>
      </c>
      <c r="AW41" s="44" t="str">
        <f t="shared" si="67"/>
        <v/>
      </c>
      <c r="AX41" s="52" t="str">
        <f t="shared" si="68"/>
        <v>.</v>
      </c>
      <c r="AY41" s="52" t="str">
        <f t="shared" si="69"/>
        <v>.</v>
      </c>
      <c r="AZ41" s="52" t="str">
        <f t="shared" si="70"/>
        <v>.</v>
      </c>
      <c r="BA41" s="52" t="str">
        <f t="shared" si="71"/>
        <v>.</v>
      </c>
      <c r="BB41" s="52" t="str">
        <f t="shared" si="72"/>
        <v>.</v>
      </c>
      <c r="BC41" s="44" t="str">
        <f t="shared" si="73"/>
        <v/>
      </c>
      <c r="BD41" s="52" t="str">
        <f t="shared" si="74"/>
        <v>.</v>
      </c>
      <c r="BE41" s="52" t="str">
        <f t="shared" si="75"/>
        <v>.</v>
      </c>
      <c r="BF41" s="52" t="str">
        <f t="shared" si="76"/>
        <v>.</v>
      </c>
      <c r="BG41" s="52" t="str">
        <f t="shared" si="77"/>
        <v>.</v>
      </c>
      <c r="BH41" s="52" t="str">
        <f t="shared" si="78"/>
        <v>.</v>
      </c>
      <c r="BI41" s="44" t="str">
        <f t="shared" si="79"/>
        <v/>
      </c>
      <c r="BJ41" s="52" t="str">
        <f t="shared" si="80"/>
        <v>.</v>
      </c>
      <c r="BK41" s="52" t="str">
        <f t="shared" si="81"/>
        <v>.</v>
      </c>
      <c r="BL41" s="52" t="str">
        <f t="shared" si="82"/>
        <v>.</v>
      </c>
      <c r="BM41" s="52" t="str">
        <f t="shared" si="83"/>
        <v>.</v>
      </c>
      <c r="BN41" s="52" t="str">
        <f t="shared" si="84"/>
        <v>.</v>
      </c>
      <c r="BO41" s="44" t="str">
        <f t="shared" si="85"/>
        <v/>
      </c>
      <c r="BP41" s="52" t="str">
        <f t="shared" si="86"/>
        <v>.</v>
      </c>
      <c r="BQ41" s="52" t="str">
        <f t="shared" si="87"/>
        <v>.</v>
      </c>
      <c r="BR41" s="52" t="str">
        <f t="shared" si="88"/>
        <v>.</v>
      </c>
      <c r="BS41" s="52" t="str">
        <f t="shared" si="89"/>
        <v>.</v>
      </c>
      <c r="BT41" s="52" t="str">
        <f t="shared" si="90"/>
        <v>.</v>
      </c>
      <c r="BU41" s="44" t="str">
        <f t="shared" si="91"/>
        <v/>
      </c>
      <c r="BV41" s="52" t="str">
        <f t="shared" si="92"/>
        <v>.</v>
      </c>
      <c r="BW41" s="52" t="str">
        <f t="shared" si="93"/>
        <v>.</v>
      </c>
      <c r="BX41" s="52" t="str">
        <f t="shared" si="94"/>
        <v>.</v>
      </c>
      <c r="BY41" s="52" t="str">
        <f t="shared" si="95"/>
        <v>.</v>
      </c>
      <c r="BZ41" s="52" t="str">
        <f t="shared" si="96"/>
        <v>.</v>
      </c>
      <c r="CA41" s="44" t="str">
        <f t="shared" si="97"/>
        <v/>
      </c>
      <c r="CB41" s="52" t="str">
        <f t="shared" si="98"/>
        <v>.</v>
      </c>
      <c r="CC41" s="52" t="str">
        <f t="shared" si="99"/>
        <v>.</v>
      </c>
      <c r="CD41" s="52" t="str">
        <f t="shared" si="100"/>
        <v>.</v>
      </c>
      <c r="CE41" s="52" t="str">
        <f t="shared" si="101"/>
        <v>.</v>
      </c>
      <c r="CF41" s="52" t="str">
        <f t="shared" si="102"/>
        <v>.</v>
      </c>
      <c r="CG41" s="44" t="str">
        <f t="shared" si="103"/>
        <v/>
      </c>
    </row>
    <row r="42" spans="1:85" s="10" customFormat="1" ht="15" customHeight="1" x14ac:dyDescent="0.25">
      <c r="A42" s="283" t="str">
        <f>IF('Work Packages'!A42="","",'Work Packages'!A42)</f>
        <v/>
      </c>
      <c r="B42" s="284" t="str">
        <f>IF('Work Packages'!B42="","",'Work Packages'!B42)</f>
        <v/>
      </c>
      <c r="C42" s="284" t="str">
        <f>IF('Work Packages'!C42="","",'Work Packages'!C42)</f>
        <v/>
      </c>
      <c r="D42" s="285" t="str">
        <f>IF('Work Packages'!D42="","",'Work Packages'!D42)</f>
        <v/>
      </c>
      <c r="E42" s="4"/>
      <c r="F42" s="5">
        <v>0</v>
      </c>
      <c r="G42" s="60" t="str">
        <f>IF(E42="","",VLOOKUP(E42,'Personnel Base Data'!$A$5:$B$10,2,FALSE))</f>
        <v/>
      </c>
      <c r="H42" s="38" t="str">
        <f>IF(E42="","",VLOOKUP(E42,'Personnel Base Data'!$A$5:$C$10,3,FALSE)*F42*$D42/12)</f>
        <v/>
      </c>
      <c r="I42" s="4"/>
      <c r="J42" s="5">
        <v>0</v>
      </c>
      <c r="K42" s="58" t="str">
        <f>IF(I42="","",VLOOKUP(I42,'Personnel Base Data'!$E$5:$F$10,2,FALSE))</f>
        <v/>
      </c>
      <c r="L42" s="6" t="str">
        <f>IF(I42="","",VLOOKUP(I42,'Personnel Base Data'!$E$5:$G$10,3,FALSE)*J42*$D42/12)</f>
        <v/>
      </c>
      <c r="M42" s="4"/>
      <c r="N42" s="5">
        <v>0</v>
      </c>
      <c r="O42" s="55" t="str">
        <f>IF(M42="","",VLOOKUP(M42,'Personnel Base Data'!$I$5:$J$10,2,FALSE))</f>
        <v/>
      </c>
      <c r="P42" s="65" t="str">
        <f>IF(M42="","",VLOOKUP(M42,'Personnel Base Data'!$I$5:$K$10,3,FALSE)*N42*$D42/12)</f>
        <v/>
      </c>
      <c r="Q42" s="4"/>
      <c r="R42" s="5">
        <v>0</v>
      </c>
      <c r="S42" s="64" t="str">
        <f>IF(Q42="","",VLOOKUP(Q42,'Personnel Base Data'!$M$5:$N$10,2,FALSE))</f>
        <v/>
      </c>
      <c r="T42" s="7" t="str">
        <f>IF(Q42="","",VLOOKUP(Q42,'Personnel Base Data'!$M$5:$O$10,3,FALSE)*R42*$D42/12)</f>
        <v/>
      </c>
      <c r="U42" s="4"/>
      <c r="V42" s="5">
        <v>0</v>
      </c>
      <c r="W42" s="62" t="str">
        <f>IF(U42="","",VLOOKUP(U42,'Personnel Base Data'!$Q$5:$R$10,2,FALSE))</f>
        <v/>
      </c>
      <c r="X42" s="8" t="str">
        <f>IF(U42="","",VLOOKUP(U42,'Personnel Base Data'!$Q$5:$S$10,3,FALSE)*V42*$D42/12)</f>
        <v/>
      </c>
      <c r="Y42" s="4"/>
      <c r="Z42" s="5">
        <v>0</v>
      </c>
      <c r="AA42" s="128" t="str">
        <f>IF(Y42="","",VLOOKUP(Y42,'Personnel Base Data'!$U$5:$V$10,2,FALSE))</f>
        <v/>
      </c>
      <c r="AB42" s="129" t="str">
        <f>IF(Y42="","",VLOOKUP(Y42,'Personnel Base Data'!$U$5:$W$10,3,FALSE)*Z42*$D42/12)</f>
        <v/>
      </c>
      <c r="AC42" s="4"/>
      <c r="AD42" s="5">
        <v>0</v>
      </c>
      <c r="AE42" s="131" t="str">
        <f>IF(AC42="","",VLOOKUP(AC42,'Personnel Base Data'!$Y$5:$Z$10,2,FALSE))</f>
        <v/>
      </c>
      <c r="AF42" s="132" t="str">
        <f>IF(AC42="","",VLOOKUP(AC42,'Personnel Base Data'!$Y$5:$AA$10,3,FALSE)*AD42*$D42/12)</f>
        <v/>
      </c>
      <c r="AG42" s="4"/>
      <c r="AH42" s="5">
        <v>0</v>
      </c>
      <c r="AI42" s="141" t="str">
        <f>IF(AG42="","",VLOOKUP(AG42,'Personnel Base Data'!$AC$5:$AD$10,2,FALSE))</f>
        <v/>
      </c>
      <c r="AJ42" s="142" t="str">
        <f>IF(AG42="","",VLOOKUP(AG42,'Personnel Base Data'!$AC$5:$AE$10,3,FALSE)*AH42*$D42/12)</f>
        <v/>
      </c>
      <c r="AK42" s="44"/>
      <c r="AL42" s="52" t="str">
        <f t="shared" si="56"/>
        <v>.</v>
      </c>
      <c r="AM42" s="52" t="str">
        <f t="shared" si="57"/>
        <v>.</v>
      </c>
      <c r="AN42" s="52" t="str">
        <f t="shared" si="58"/>
        <v>.</v>
      </c>
      <c r="AO42" s="52" t="str">
        <f t="shared" si="59"/>
        <v>.</v>
      </c>
      <c r="AP42" s="52" t="str">
        <f t="shared" si="60"/>
        <v>.</v>
      </c>
      <c r="AQ42" s="44" t="str">
        <f t="shared" si="61"/>
        <v/>
      </c>
      <c r="AR42" s="52" t="str">
        <f t="shared" si="62"/>
        <v>.</v>
      </c>
      <c r="AS42" s="52" t="str">
        <f t="shared" si="63"/>
        <v>.</v>
      </c>
      <c r="AT42" s="52" t="str">
        <f t="shared" si="64"/>
        <v>.</v>
      </c>
      <c r="AU42" s="52" t="str">
        <f t="shared" si="65"/>
        <v>.</v>
      </c>
      <c r="AV42" s="52" t="str">
        <f t="shared" si="66"/>
        <v>.</v>
      </c>
      <c r="AW42" s="44" t="str">
        <f t="shared" si="67"/>
        <v/>
      </c>
      <c r="AX42" s="52" t="str">
        <f t="shared" si="68"/>
        <v>.</v>
      </c>
      <c r="AY42" s="52" t="str">
        <f t="shared" si="69"/>
        <v>.</v>
      </c>
      <c r="AZ42" s="52" t="str">
        <f t="shared" si="70"/>
        <v>.</v>
      </c>
      <c r="BA42" s="52" t="str">
        <f t="shared" si="71"/>
        <v>.</v>
      </c>
      <c r="BB42" s="52" t="str">
        <f t="shared" si="72"/>
        <v>.</v>
      </c>
      <c r="BC42" s="44" t="str">
        <f t="shared" si="73"/>
        <v/>
      </c>
      <c r="BD42" s="52" t="str">
        <f t="shared" si="74"/>
        <v>.</v>
      </c>
      <c r="BE42" s="52" t="str">
        <f t="shared" si="75"/>
        <v>.</v>
      </c>
      <c r="BF42" s="52" t="str">
        <f t="shared" si="76"/>
        <v>.</v>
      </c>
      <c r="BG42" s="52" t="str">
        <f t="shared" si="77"/>
        <v>.</v>
      </c>
      <c r="BH42" s="52" t="str">
        <f t="shared" si="78"/>
        <v>.</v>
      </c>
      <c r="BI42" s="44" t="str">
        <f t="shared" si="79"/>
        <v/>
      </c>
      <c r="BJ42" s="52" t="str">
        <f t="shared" si="80"/>
        <v>.</v>
      </c>
      <c r="BK42" s="52" t="str">
        <f t="shared" si="81"/>
        <v>.</v>
      </c>
      <c r="BL42" s="52" t="str">
        <f t="shared" si="82"/>
        <v>.</v>
      </c>
      <c r="BM42" s="52" t="str">
        <f t="shared" si="83"/>
        <v>.</v>
      </c>
      <c r="BN42" s="52" t="str">
        <f t="shared" si="84"/>
        <v>.</v>
      </c>
      <c r="BO42" s="44" t="str">
        <f t="shared" si="85"/>
        <v/>
      </c>
      <c r="BP42" s="52" t="str">
        <f t="shared" si="86"/>
        <v>.</v>
      </c>
      <c r="BQ42" s="52" t="str">
        <f t="shared" si="87"/>
        <v>.</v>
      </c>
      <c r="BR42" s="52" t="str">
        <f t="shared" si="88"/>
        <v>.</v>
      </c>
      <c r="BS42" s="52" t="str">
        <f t="shared" si="89"/>
        <v>.</v>
      </c>
      <c r="BT42" s="52" t="str">
        <f t="shared" si="90"/>
        <v>.</v>
      </c>
      <c r="BU42" s="44" t="str">
        <f t="shared" si="91"/>
        <v/>
      </c>
      <c r="BV42" s="52" t="str">
        <f t="shared" si="92"/>
        <v>.</v>
      </c>
      <c r="BW42" s="52" t="str">
        <f t="shared" si="93"/>
        <v>.</v>
      </c>
      <c r="BX42" s="52" t="str">
        <f t="shared" si="94"/>
        <v>.</v>
      </c>
      <c r="BY42" s="52" t="str">
        <f t="shared" si="95"/>
        <v>.</v>
      </c>
      <c r="BZ42" s="52" t="str">
        <f t="shared" si="96"/>
        <v>.</v>
      </c>
      <c r="CA42" s="44" t="str">
        <f t="shared" si="97"/>
        <v/>
      </c>
      <c r="CB42" s="52" t="str">
        <f t="shared" si="98"/>
        <v>.</v>
      </c>
      <c r="CC42" s="52" t="str">
        <f t="shared" si="99"/>
        <v>.</v>
      </c>
      <c r="CD42" s="52" t="str">
        <f t="shared" si="100"/>
        <v>.</v>
      </c>
      <c r="CE42" s="52" t="str">
        <f t="shared" si="101"/>
        <v>.</v>
      </c>
      <c r="CF42" s="52" t="str">
        <f t="shared" si="102"/>
        <v>.</v>
      </c>
      <c r="CG42" s="44" t="str">
        <f t="shared" si="103"/>
        <v/>
      </c>
    </row>
    <row r="43" spans="1:85" s="10" customFormat="1" ht="15" customHeight="1" x14ac:dyDescent="0.25">
      <c r="A43" s="283" t="str">
        <f>IF('Work Packages'!A43="","",'Work Packages'!A43)</f>
        <v/>
      </c>
      <c r="B43" s="284" t="str">
        <f>IF('Work Packages'!B43="","",'Work Packages'!B43)</f>
        <v/>
      </c>
      <c r="C43" s="284" t="str">
        <f>IF('Work Packages'!C43="","",'Work Packages'!C43)</f>
        <v/>
      </c>
      <c r="D43" s="285" t="str">
        <f>IF('Work Packages'!D43="","",'Work Packages'!D43)</f>
        <v/>
      </c>
      <c r="E43" s="4"/>
      <c r="F43" s="5">
        <v>0</v>
      </c>
      <c r="G43" s="60" t="str">
        <f>IF(E43="","",VLOOKUP(E43,'Personnel Base Data'!$A$5:$B$10,2,FALSE))</f>
        <v/>
      </c>
      <c r="H43" s="38" t="str">
        <f>IF(E43="","",VLOOKUP(E43,'Personnel Base Data'!$A$5:$C$10,3,FALSE)*F43*$D43/12)</f>
        <v/>
      </c>
      <c r="I43" s="4"/>
      <c r="J43" s="5">
        <v>0</v>
      </c>
      <c r="K43" s="58" t="str">
        <f>IF(I43="","",VLOOKUP(I43,'Personnel Base Data'!$E$5:$F$10,2,FALSE))</f>
        <v/>
      </c>
      <c r="L43" s="6" t="str">
        <f>IF(I43="","",VLOOKUP(I43,'Personnel Base Data'!$E$5:$G$10,3,FALSE)*J43*$D43/12)</f>
        <v/>
      </c>
      <c r="M43" s="4"/>
      <c r="N43" s="5">
        <v>0</v>
      </c>
      <c r="O43" s="55" t="str">
        <f>IF(M43="","",VLOOKUP(M43,'Personnel Base Data'!$I$5:$J$10,2,FALSE))</f>
        <v/>
      </c>
      <c r="P43" s="65" t="str">
        <f>IF(M43="","",VLOOKUP(M43,'Personnel Base Data'!$I$5:$K$10,3,FALSE)*N43*$D43/12)</f>
        <v/>
      </c>
      <c r="Q43" s="4"/>
      <c r="R43" s="5">
        <v>0</v>
      </c>
      <c r="S43" s="64" t="str">
        <f>IF(Q43="","",VLOOKUP(Q43,'Personnel Base Data'!$M$5:$N$10,2,FALSE))</f>
        <v/>
      </c>
      <c r="T43" s="7" t="str">
        <f>IF(Q43="","",VLOOKUP(Q43,'Personnel Base Data'!$M$5:$O$10,3,FALSE)*R43*$D43/12)</f>
        <v/>
      </c>
      <c r="U43" s="4"/>
      <c r="V43" s="5">
        <v>0</v>
      </c>
      <c r="W43" s="62" t="str">
        <f>IF(U43="","",VLOOKUP(U43,'Personnel Base Data'!$Q$5:$R$10,2,FALSE))</f>
        <v/>
      </c>
      <c r="X43" s="8" t="str">
        <f>IF(U43="","",VLOOKUP(U43,'Personnel Base Data'!$Q$5:$S$10,3,FALSE)*V43*$D43/12)</f>
        <v/>
      </c>
      <c r="Y43" s="4"/>
      <c r="Z43" s="5">
        <v>0</v>
      </c>
      <c r="AA43" s="128" t="str">
        <f>IF(Y43="","",VLOOKUP(Y43,'Personnel Base Data'!$U$5:$V$10,2,FALSE))</f>
        <v/>
      </c>
      <c r="AB43" s="129" t="str">
        <f>IF(Y43="","",VLOOKUP(Y43,'Personnel Base Data'!$U$5:$W$10,3,FALSE)*Z43*$D43/12)</f>
        <v/>
      </c>
      <c r="AC43" s="4"/>
      <c r="AD43" s="5">
        <v>0</v>
      </c>
      <c r="AE43" s="131" t="str">
        <f>IF(AC43="","",VLOOKUP(AC43,'Personnel Base Data'!$Y$5:$Z$10,2,FALSE))</f>
        <v/>
      </c>
      <c r="AF43" s="132" t="str">
        <f>IF(AC43="","",VLOOKUP(AC43,'Personnel Base Data'!$Y$5:$AA$10,3,FALSE)*AD43*$D43/12)</f>
        <v/>
      </c>
      <c r="AG43" s="4"/>
      <c r="AH43" s="5">
        <v>0</v>
      </c>
      <c r="AI43" s="141" t="str">
        <f>IF(AG43="","",VLOOKUP(AG43,'Personnel Base Data'!$AC$5:$AD$10,2,FALSE))</f>
        <v/>
      </c>
      <c r="AJ43" s="142" t="str">
        <f>IF(AG43="","",VLOOKUP(AG43,'Personnel Base Data'!$AC$5:$AE$10,3,FALSE)*AH43*$D43/12)</f>
        <v/>
      </c>
      <c r="AK43" s="44"/>
      <c r="AL43" s="52" t="str">
        <f t="shared" si="56"/>
        <v>.</v>
      </c>
      <c r="AM43" s="52" t="str">
        <f t="shared" si="57"/>
        <v>.</v>
      </c>
      <c r="AN43" s="52" t="str">
        <f t="shared" si="58"/>
        <v>.</v>
      </c>
      <c r="AO43" s="52" t="str">
        <f t="shared" si="59"/>
        <v>.</v>
      </c>
      <c r="AP43" s="52" t="str">
        <f t="shared" si="60"/>
        <v>.</v>
      </c>
      <c r="AQ43" s="44" t="str">
        <f t="shared" si="61"/>
        <v/>
      </c>
      <c r="AR43" s="52" t="str">
        <f t="shared" si="62"/>
        <v>.</v>
      </c>
      <c r="AS43" s="52" t="str">
        <f t="shared" si="63"/>
        <v>.</v>
      </c>
      <c r="AT43" s="52" t="str">
        <f t="shared" si="64"/>
        <v>.</v>
      </c>
      <c r="AU43" s="52" t="str">
        <f t="shared" si="65"/>
        <v>.</v>
      </c>
      <c r="AV43" s="52" t="str">
        <f t="shared" si="66"/>
        <v>.</v>
      </c>
      <c r="AW43" s="44" t="str">
        <f t="shared" si="67"/>
        <v/>
      </c>
      <c r="AX43" s="52" t="str">
        <f t="shared" si="68"/>
        <v>.</v>
      </c>
      <c r="AY43" s="52" t="str">
        <f t="shared" si="69"/>
        <v>.</v>
      </c>
      <c r="AZ43" s="52" t="str">
        <f t="shared" si="70"/>
        <v>.</v>
      </c>
      <c r="BA43" s="52" t="str">
        <f t="shared" si="71"/>
        <v>.</v>
      </c>
      <c r="BB43" s="52" t="str">
        <f t="shared" si="72"/>
        <v>.</v>
      </c>
      <c r="BC43" s="44" t="str">
        <f t="shared" si="73"/>
        <v/>
      </c>
      <c r="BD43" s="52" t="str">
        <f t="shared" si="74"/>
        <v>.</v>
      </c>
      <c r="BE43" s="52" t="str">
        <f t="shared" si="75"/>
        <v>.</v>
      </c>
      <c r="BF43" s="52" t="str">
        <f t="shared" si="76"/>
        <v>.</v>
      </c>
      <c r="BG43" s="52" t="str">
        <f t="shared" si="77"/>
        <v>.</v>
      </c>
      <c r="BH43" s="52" t="str">
        <f t="shared" si="78"/>
        <v>.</v>
      </c>
      <c r="BI43" s="44" t="str">
        <f t="shared" si="79"/>
        <v/>
      </c>
      <c r="BJ43" s="52" t="str">
        <f t="shared" si="80"/>
        <v>.</v>
      </c>
      <c r="BK43" s="52" t="str">
        <f t="shared" si="81"/>
        <v>.</v>
      </c>
      <c r="BL43" s="52" t="str">
        <f t="shared" si="82"/>
        <v>.</v>
      </c>
      <c r="BM43" s="52" t="str">
        <f t="shared" si="83"/>
        <v>.</v>
      </c>
      <c r="BN43" s="52" t="str">
        <f t="shared" si="84"/>
        <v>.</v>
      </c>
      <c r="BO43" s="44" t="str">
        <f t="shared" si="85"/>
        <v/>
      </c>
      <c r="BP43" s="52" t="str">
        <f t="shared" si="86"/>
        <v>.</v>
      </c>
      <c r="BQ43" s="52" t="str">
        <f t="shared" si="87"/>
        <v>.</v>
      </c>
      <c r="BR43" s="52" t="str">
        <f t="shared" si="88"/>
        <v>.</v>
      </c>
      <c r="BS43" s="52" t="str">
        <f t="shared" si="89"/>
        <v>.</v>
      </c>
      <c r="BT43" s="52" t="str">
        <f t="shared" si="90"/>
        <v>.</v>
      </c>
      <c r="BU43" s="44" t="str">
        <f t="shared" si="91"/>
        <v/>
      </c>
      <c r="BV43" s="52" t="str">
        <f t="shared" si="92"/>
        <v>.</v>
      </c>
      <c r="BW43" s="52" t="str">
        <f t="shared" si="93"/>
        <v>.</v>
      </c>
      <c r="BX43" s="52" t="str">
        <f t="shared" si="94"/>
        <v>.</v>
      </c>
      <c r="BY43" s="52" t="str">
        <f t="shared" si="95"/>
        <v>.</v>
      </c>
      <c r="BZ43" s="52" t="str">
        <f t="shared" si="96"/>
        <v>.</v>
      </c>
      <c r="CA43" s="44" t="str">
        <f t="shared" si="97"/>
        <v/>
      </c>
      <c r="CB43" s="52" t="str">
        <f t="shared" si="98"/>
        <v>.</v>
      </c>
      <c r="CC43" s="52" t="str">
        <f t="shared" si="99"/>
        <v>.</v>
      </c>
      <c r="CD43" s="52" t="str">
        <f t="shared" si="100"/>
        <v>.</v>
      </c>
      <c r="CE43" s="52" t="str">
        <f t="shared" si="101"/>
        <v>.</v>
      </c>
      <c r="CF43" s="52" t="str">
        <f t="shared" si="102"/>
        <v>.</v>
      </c>
      <c r="CG43" s="44" t="str">
        <f t="shared" si="103"/>
        <v/>
      </c>
    </row>
    <row r="44" spans="1:85" s="10" customFormat="1" ht="15" customHeight="1" x14ac:dyDescent="0.25">
      <c r="A44" s="283" t="str">
        <f>IF('Work Packages'!A44="","",'Work Packages'!A44)</f>
        <v/>
      </c>
      <c r="B44" s="284" t="str">
        <f>IF('Work Packages'!B44="","",'Work Packages'!B44)</f>
        <v/>
      </c>
      <c r="C44" s="284" t="str">
        <f>IF('Work Packages'!C44="","",'Work Packages'!C44)</f>
        <v/>
      </c>
      <c r="D44" s="285" t="str">
        <f>IF('Work Packages'!D44="","",'Work Packages'!D44)</f>
        <v/>
      </c>
      <c r="E44" s="4"/>
      <c r="F44" s="5">
        <v>0</v>
      </c>
      <c r="G44" s="60" t="str">
        <f>IF(E44="","",VLOOKUP(E44,'Personnel Base Data'!$A$5:$B$10,2,FALSE))</f>
        <v/>
      </c>
      <c r="H44" s="38" t="str">
        <f>IF(E44="","",VLOOKUP(E44,'Personnel Base Data'!$A$5:$C$10,3,FALSE)*F44*$D44/12)</f>
        <v/>
      </c>
      <c r="I44" s="4"/>
      <c r="J44" s="5">
        <v>0</v>
      </c>
      <c r="K44" s="58" t="str">
        <f>IF(I44="","",VLOOKUP(I44,'Personnel Base Data'!$E$5:$F$10,2,FALSE))</f>
        <v/>
      </c>
      <c r="L44" s="6" t="str">
        <f>IF(I44="","",VLOOKUP(I44,'Personnel Base Data'!$E$5:$G$10,3,FALSE)*J44*$D44/12)</f>
        <v/>
      </c>
      <c r="M44" s="4"/>
      <c r="N44" s="5">
        <v>0</v>
      </c>
      <c r="O44" s="55" t="str">
        <f>IF(M44="","",VLOOKUP(M44,'Personnel Base Data'!$I$5:$J$10,2,FALSE))</f>
        <v/>
      </c>
      <c r="P44" s="65" t="str">
        <f>IF(M44="","",VLOOKUP(M44,'Personnel Base Data'!$I$5:$K$10,3,FALSE)*N44*$D44/12)</f>
        <v/>
      </c>
      <c r="Q44" s="4"/>
      <c r="R44" s="5">
        <v>0</v>
      </c>
      <c r="S44" s="64" t="str">
        <f>IF(Q44="","",VLOOKUP(Q44,'Personnel Base Data'!$M$5:$N$10,2,FALSE))</f>
        <v/>
      </c>
      <c r="T44" s="7" t="str">
        <f>IF(Q44="","",VLOOKUP(Q44,'Personnel Base Data'!$M$5:$O$10,3,FALSE)*R44*$D44/12)</f>
        <v/>
      </c>
      <c r="U44" s="4"/>
      <c r="V44" s="5">
        <v>0</v>
      </c>
      <c r="W44" s="62" t="str">
        <f>IF(U44="","",VLOOKUP(U44,'Personnel Base Data'!$Q$5:$R$10,2,FALSE))</f>
        <v/>
      </c>
      <c r="X44" s="8" t="str">
        <f>IF(U44="","",VLOOKUP(U44,'Personnel Base Data'!$Q$5:$S$10,3,FALSE)*V44*$D44/12)</f>
        <v/>
      </c>
      <c r="Y44" s="4"/>
      <c r="Z44" s="5">
        <v>0</v>
      </c>
      <c r="AA44" s="128" t="str">
        <f>IF(Y44="","",VLOOKUP(Y44,'Personnel Base Data'!$U$5:$V$10,2,FALSE))</f>
        <v/>
      </c>
      <c r="AB44" s="129" t="str">
        <f>IF(Y44="","",VLOOKUP(Y44,'Personnel Base Data'!$U$5:$W$10,3,FALSE)*Z44*$D44/12)</f>
        <v/>
      </c>
      <c r="AC44" s="4"/>
      <c r="AD44" s="5">
        <v>0</v>
      </c>
      <c r="AE44" s="131" t="str">
        <f>IF(AC44="","",VLOOKUP(AC44,'Personnel Base Data'!$Y$5:$Z$10,2,FALSE))</f>
        <v/>
      </c>
      <c r="AF44" s="132" t="str">
        <f>IF(AC44="","",VLOOKUP(AC44,'Personnel Base Data'!$Y$5:$AA$10,3,FALSE)*AD44*$D44/12)</f>
        <v/>
      </c>
      <c r="AG44" s="4"/>
      <c r="AH44" s="5">
        <v>0</v>
      </c>
      <c r="AI44" s="141" t="str">
        <f>IF(AG44="","",VLOOKUP(AG44,'Personnel Base Data'!$AC$5:$AD$10,2,FALSE))</f>
        <v/>
      </c>
      <c r="AJ44" s="142" t="str">
        <f>IF(AG44="","",VLOOKUP(AG44,'Personnel Base Data'!$AC$5:$AE$10,3,FALSE)*AH44*$D44/12)</f>
        <v/>
      </c>
      <c r="AK44" s="44"/>
      <c r="AL44" s="52" t="str">
        <f t="shared" si="56"/>
        <v>.</v>
      </c>
      <c r="AM44" s="52" t="str">
        <f t="shared" si="57"/>
        <v>.</v>
      </c>
      <c r="AN44" s="52" t="str">
        <f t="shared" si="58"/>
        <v>.</v>
      </c>
      <c r="AO44" s="52" t="str">
        <f t="shared" si="59"/>
        <v>.</v>
      </c>
      <c r="AP44" s="52" t="str">
        <f t="shared" si="60"/>
        <v>.</v>
      </c>
      <c r="AQ44" s="44" t="str">
        <f t="shared" si="61"/>
        <v/>
      </c>
      <c r="AR44" s="52" t="str">
        <f t="shared" si="62"/>
        <v>.</v>
      </c>
      <c r="AS44" s="52" t="str">
        <f t="shared" si="63"/>
        <v>.</v>
      </c>
      <c r="AT44" s="52" t="str">
        <f t="shared" si="64"/>
        <v>.</v>
      </c>
      <c r="AU44" s="52" t="str">
        <f t="shared" si="65"/>
        <v>.</v>
      </c>
      <c r="AV44" s="52" t="str">
        <f t="shared" si="66"/>
        <v>.</v>
      </c>
      <c r="AW44" s="44" t="str">
        <f t="shared" si="67"/>
        <v/>
      </c>
      <c r="AX44" s="52" t="str">
        <f t="shared" si="68"/>
        <v>.</v>
      </c>
      <c r="AY44" s="52" t="str">
        <f t="shared" si="69"/>
        <v>.</v>
      </c>
      <c r="AZ44" s="52" t="str">
        <f t="shared" si="70"/>
        <v>.</v>
      </c>
      <c r="BA44" s="52" t="str">
        <f t="shared" si="71"/>
        <v>.</v>
      </c>
      <c r="BB44" s="52" t="str">
        <f t="shared" si="72"/>
        <v>.</v>
      </c>
      <c r="BC44" s="44" t="str">
        <f t="shared" si="73"/>
        <v/>
      </c>
      <c r="BD44" s="52" t="str">
        <f t="shared" si="74"/>
        <v>.</v>
      </c>
      <c r="BE44" s="52" t="str">
        <f t="shared" si="75"/>
        <v>.</v>
      </c>
      <c r="BF44" s="52" t="str">
        <f t="shared" si="76"/>
        <v>.</v>
      </c>
      <c r="BG44" s="52" t="str">
        <f t="shared" si="77"/>
        <v>.</v>
      </c>
      <c r="BH44" s="52" t="str">
        <f t="shared" si="78"/>
        <v>.</v>
      </c>
      <c r="BI44" s="44" t="str">
        <f t="shared" si="79"/>
        <v/>
      </c>
      <c r="BJ44" s="52" t="str">
        <f t="shared" si="80"/>
        <v>.</v>
      </c>
      <c r="BK44" s="52" t="str">
        <f t="shared" si="81"/>
        <v>.</v>
      </c>
      <c r="BL44" s="52" t="str">
        <f t="shared" si="82"/>
        <v>.</v>
      </c>
      <c r="BM44" s="52" t="str">
        <f t="shared" si="83"/>
        <v>.</v>
      </c>
      <c r="BN44" s="52" t="str">
        <f t="shared" si="84"/>
        <v>.</v>
      </c>
      <c r="BO44" s="44" t="str">
        <f t="shared" si="85"/>
        <v/>
      </c>
      <c r="BP44" s="52" t="str">
        <f t="shared" si="86"/>
        <v>.</v>
      </c>
      <c r="BQ44" s="52" t="str">
        <f t="shared" si="87"/>
        <v>.</v>
      </c>
      <c r="BR44" s="52" t="str">
        <f t="shared" si="88"/>
        <v>.</v>
      </c>
      <c r="BS44" s="52" t="str">
        <f t="shared" si="89"/>
        <v>.</v>
      </c>
      <c r="BT44" s="52" t="str">
        <f t="shared" si="90"/>
        <v>.</v>
      </c>
      <c r="BU44" s="44" t="str">
        <f t="shared" si="91"/>
        <v/>
      </c>
      <c r="BV44" s="52" t="str">
        <f t="shared" si="92"/>
        <v>.</v>
      </c>
      <c r="BW44" s="52" t="str">
        <f t="shared" si="93"/>
        <v>.</v>
      </c>
      <c r="BX44" s="52" t="str">
        <f t="shared" si="94"/>
        <v>.</v>
      </c>
      <c r="BY44" s="52" t="str">
        <f t="shared" si="95"/>
        <v>.</v>
      </c>
      <c r="BZ44" s="52" t="str">
        <f t="shared" si="96"/>
        <v>.</v>
      </c>
      <c r="CA44" s="44" t="str">
        <f t="shared" si="97"/>
        <v/>
      </c>
      <c r="CB44" s="52" t="str">
        <f t="shared" si="98"/>
        <v>.</v>
      </c>
      <c r="CC44" s="52" t="str">
        <f t="shared" si="99"/>
        <v>.</v>
      </c>
      <c r="CD44" s="52" t="str">
        <f t="shared" si="100"/>
        <v>.</v>
      </c>
      <c r="CE44" s="52" t="str">
        <f t="shared" si="101"/>
        <v>.</v>
      </c>
      <c r="CF44" s="52" t="str">
        <f t="shared" si="102"/>
        <v>.</v>
      </c>
      <c r="CG44" s="44" t="str">
        <f t="shared" si="103"/>
        <v/>
      </c>
    </row>
    <row r="45" spans="1:85" s="10" customFormat="1" ht="15" customHeight="1" x14ac:dyDescent="0.25">
      <c r="A45" s="283" t="str">
        <f>IF('Work Packages'!A45="","",'Work Packages'!A45)</f>
        <v/>
      </c>
      <c r="B45" s="284" t="str">
        <f>IF('Work Packages'!B45="","",'Work Packages'!B45)</f>
        <v/>
      </c>
      <c r="C45" s="284" t="str">
        <f>IF('Work Packages'!C45="","",'Work Packages'!C45)</f>
        <v/>
      </c>
      <c r="D45" s="285" t="str">
        <f>IF('Work Packages'!D45="","",'Work Packages'!D45)</f>
        <v/>
      </c>
      <c r="E45" s="4"/>
      <c r="F45" s="5">
        <v>0</v>
      </c>
      <c r="G45" s="60" t="str">
        <f>IF(E45="","",VLOOKUP(E45,'Personnel Base Data'!$A$5:$B$10,2,FALSE))</f>
        <v/>
      </c>
      <c r="H45" s="38" t="str">
        <f>IF(E45="","",VLOOKUP(E45,'Personnel Base Data'!$A$5:$C$10,3,FALSE)*F45*$D45/12)</f>
        <v/>
      </c>
      <c r="I45" s="4"/>
      <c r="J45" s="5">
        <v>0</v>
      </c>
      <c r="K45" s="58" t="str">
        <f>IF(I45="","",VLOOKUP(I45,'Personnel Base Data'!$E$5:$F$10,2,FALSE))</f>
        <v/>
      </c>
      <c r="L45" s="6" t="str">
        <f>IF(I45="","",VLOOKUP(I45,'Personnel Base Data'!$E$5:$G$10,3,FALSE)*J45*$D45/12)</f>
        <v/>
      </c>
      <c r="M45" s="4"/>
      <c r="N45" s="5">
        <v>0</v>
      </c>
      <c r="O45" s="55" t="str">
        <f>IF(M45="","",VLOOKUP(M45,'Personnel Base Data'!$I$5:$J$10,2,FALSE))</f>
        <v/>
      </c>
      <c r="P45" s="65" t="str">
        <f>IF(M45="","",VLOOKUP(M45,'Personnel Base Data'!$I$5:$K$10,3,FALSE)*N45*$D45/12)</f>
        <v/>
      </c>
      <c r="Q45" s="4"/>
      <c r="R45" s="5">
        <v>0</v>
      </c>
      <c r="S45" s="64" t="str">
        <f>IF(Q45="","",VLOOKUP(Q45,'Personnel Base Data'!$M$5:$N$10,2,FALSE))</f>
        <v/>
      </c>
      <c r="T45" s="7" t="str">
        <f>IF(Q45="","",VLOOKUP(Q45,'Personnel Base Data'!$M$5:$O$10,3,FALSE)*R45*$D45/12)</f>
        <v/>
      </c>
      <c r="U45" s="4"/>
      <c r="V45" s="5">
        <v>0</v>
      </c>
      <c r="W45" s="62" t="str">
        <f>IF(U45="","",VLOOKUP(U45,'Personnel Base Data'!$Q$5:$R$10,2,FALSE))</f>
        <v/>
      </c>
      <c r="X45" s="8" t="str">
        <f>IF(U45="","",VLOOKUP(U45,'Personnel Base Data'!$Q$5:$S$10,3,FALSE)*V45*$D45/12)</f>
        <v/>
      </c>
      <c r="Y45" s="4"/>
      <c r="Z45" s="5">
        <v>0</v>
      </c>
      <c r="AA45" s="128" t="str">
        <f>IF(Y45="","",VLOOKUP(Y45,'Personnel Base Data'!$U$5:$V$10,2,FALSE))</f>
        <v/>
      </c>
      <c r="AB45" s="129" t="str">
        <f>IF(Y45="","",VLOOKUP(Y45,'Personnel Base Data'!$U$5:$W$10,3,FALSE)*Z45*$D45/12)</f>
        <v/>
      </c>
      <c r="AC45" s="4"/>
      <c r="AD45" s="5">
        <v>0</v>
      </c>
      <c r="AE45" s="131" t="str">
        <f>IF(AC45="","",VLOOKUP(AC45,'Personnel Base Data'!$Y$5:$Z$10,2,FALSE))</f>
        <v/>
      </c>
      <c r="AF45" s="132" t="str">
        <f>IF(AC45="","",VLOOKUP(AC45,'Personnel Base Data'!$Y$5:$AA$10,3,FALSE)*AD45*$D45/12)</f>
        <v/>
      </c>
      <c r="AG45" s="4"/>
      <c r="AH45" s="5">
        <v>0</v>
      </c>
      <c r="AI45" s="141" t="str">
        <f>IF(AG45="","",VLOOKUP(AG45,'Personnel Base Data'!$AC$5:$AD$10,2,FALSE))</f>
        <v/>
      </c>
      <c r="AJ45" s="142" t="str">
        <f>IF(AG45="","",VLOOKUP(AG45,'Personnel Base Data'!$AC$5:$AE$10,3,FALSE)*AH45*$D45/12)</f>
        <v/>
      </c>
      <c r="AK45" s="44"/>
      <c r="AL45" s="52" t="str">
        <f t="shared" si="56"/>
        <v>.</v>
      </c>
      <c r="AM45" s="52" t="str">
        <f t="shared" si="57"/>
        <v>.</v>
      </c>
      <c r="AN45" s="52" t="str">
        <f t="shared" si="58"/>
        <v>.</v>
      </c>
      <c r="AO45" s="52" t="str">
        <f t="shared" si="59"/>
        <v>.</v>
      </c>
      <c r="AP45" s="52" t="str">
        <f t="shared" si="60"/>
        <v>.</v>
      </c>
      <c r="AQ45" s="44" t="str">
        <f t="shared" si="61"/>
        <v/>
      </c>
      <c r="AR45" s="52" t="str">
        <f t="shared" si="62"/>
        <v>.</v>
      </c>
      <c r="AS45" s="52" t="str">
        <f t="shared" si="63"/>
        <v>.</v>
      </c>
      <c r="AT45" s="52" t="str">
        <f t="shared" si="64"/>
        <v>.</v>
      </c>
      <c r="AU45" s="52" t="str">
        <f t="shared" si="65"/>
        <v>.</v>
      </c>
      <c r="AV45" s="52" t="str">
        <f t="shared" si="66"/>
        <v>.</v>
      </c>
      <c r="AW45" s="44" t="str">
        <f t="shared" si="67"/>
        <v/>
      </c>
      <c r="AX45" s="52" t="str">
        <f t="shared" si="68"/>
        <v>.</v>
      </c>
      <c r="AY45" s="52" t="str">
        <f t="shared" si="69"/>
        <v>.</v>
      </c>
      <c r="AZ45" s="52" t="str">
        <f t="shared" si="70"/>
        <v>.</v>
      </c>
      <c r="BA45" s="52" t="str">
        <f t="shared" si="71"/>
        <v>.</v>
      </c>
      <c r="BB45" s="52" t="str">
        <f t="shared" si="72"/>
        <v>.</v>
      </c>
      <c r="BC45" s="44" t="str">
        <f t="shared" si="73"/>
        <v/>
      </c>
      <c r="BD45" s="52" t="str">
        <f t="shared" si="74"/>
        <v>.</v>
      </c>
      <c r="BE45" s="52" t="str">
        <f t="shared" si="75"/>
        <v>.</v>
      </c>
      <c r="BF45" s="52" t="str">
        <f t="shared" si="76"/>
        <v>.</v>
      </c>
      <c r="BG45" s="52" t="str">
        <f t="shared" si="77"/>
        <v>.</v>
      </c>
      <c r="BH45" s="52" t="str">
        <f t="shared" si="78"/>
        <v>.</v>
      </c>
      <c r="BI45" s="44" t="str">
        <f t="shared" si="79"/>
        <v/>
      </c>
      <c r="BJ45" s="52" t="str">
        <f t="shared" si="80"/>
        <v>.</v>
      </c>
      <c r="BK45" s="52" t="str">
        <f t="shared" si="81"/>
        <v>.</v>
      </c>
      <c r="BL45" s="52" t="str">
        <f t="shared" si="82"/>
        <v>.</v>
      </c>
      <c r="BM45" s="52" t="str">
        <f t="shared" si="83"/>
        <v>.</v>
      </c>
      <c r="BN45" s="52" t="str">
        <f t="shared" si="84"/>
        <v>.</v>
      </c>
      <c r="BO45" s="44" t="str">
        <f t="shared" si="85"/>
        <v/>
      </c>
      <c r="BP45" s="52" t="str">
        <f t="shared" si="86"/>
        <v>.</v>
      </c>
      <c r="BQ45" s="52" t="str">
        <f t="shared" si="87"/>
        <v>.</v>
      </c>
      <c r="BR45" s="52" t="str">
        <f t="shared" si="88"/>
        <v>.</v>
      </c>
      <c r="BS45" s="52" t="str">
        <f t="shared" si="89"/>
        <v>.</v>
      </c>
      <c r="BT45" s="52" t="str">
        <f t="shared" si="90"/>
        <v>.</v>
      </c>
      <c r="BU45" s="44" t="str">
        <f t="shared" si="91"/>
        <v/>
      </c>
      <c r="BV45" s="52" t="str">
        <f t="shared" si="92"/>
        <v>.</v>
      </c>
      <c r="BW45" s="52" t="str">
        <f t="shared" si="93"/>
        <v>.</v>
      </c>
      <c r="BX45" s="52" t="str">
        <f t="shared" si="94"/>
        <v>.</v>
      </c>
      <c r="BY45" s="52" t="str">
        <f t="shared" si="95"/>
        <v>.</v>
      </c>
      <c r="BZ45" s="52" t="str">
        <f t="shared" si="96"/>
        <v>.</v>
      </c>
      <c r="CA45" s="44" t="str">
        <f t="shared" si="97"/>
        <v/>
      </c>
      <c r="CB45" s="52" t="str">
        <f t="shared" si="98"/>
        <v>.</v>
      </c>
      <c r="CC45" s="52" t="str">
        <f t="shared" si="99"/>
        <v>.</v>
      </c>
      <c r="CD45" s="52" t="str">
        <f t="shared" si="100"/>
        <v>.</v>
      </c>
      <c r="CE45" s="52" t="str">
        <f t="shared" si="101"/>
        <v>.</v>
      </c>
      <c r="CF45" s="52" t="str">
        <f t="shared" si="102"/>
        <v>.</v>
      </c>
      <c r="CG45" s="44" t="str">
        <f t="shared" si="103"/>
        <v/>
      </c>
    </row>
    <row r="46" spans="1:85" s="10" customFormat="1" ht="15" customHeight="1" x14ac:dyDescent="0.25">
      <c r="A46" s="283" t="str">
        <f>IF('Work Packages'!A46="","",'Work Packages'!A46)</f>
        <v/>
      </c>
      <c r="B46" s="284" t="str">
        <f>IF('Work Packages'!B46="","",'Work Packages'!B46)</f>
        <v/>
      </c>
      <c r="C46" s="284" t="str">
        <f>IF('Work Packages'!C46="","",'Work Packages'!C46)</f>
        <v/>
      </c>
      <c r="D46" s="285" t="str">
        <f>IF('Work Packages'!D46="","",'Work Packages'!D46)</f>
        <v/>
      </c>
      <c r="E46" s="4"/>
      <c r="F46" s="5">
        <v>0</v>
      </c>
      <c r="G46" s="60" t="str">
        <f>IF(E46="","",VLOOKUP(E46,'Personnel Base Data'!$A$5:$B$10,2,FALSE))</f>
        <v/>
      </c>
      <c r="H46" s="38" t="str">
        <f>IF(E46="","",VLOOKUP(E46,'Personnel Base Data'!$A$5:$C$10,3,FALSE)*F46*$D46/12)</f>
        <v/>
      </c>
      <c r="I46" s="4"/>
      <c r="J46" s="5">
        <v>0</v>
      </c>
      <c r="K46" s="58" t="str">
        <f>IF(I46="","",VLOOKUP(I46,'Personnel Base Data'!$E$5:$F$10,2,FALSE))</f>
        <v/>
      </c>
      <c r="L46" s="6" t="str">
        <f>IF(I46="","",VLOOKUP(I46,'Personnel Base Data'!$E$5:$G$10,3,FALSE)*J46*$D46/12)</f>
        <v/>
      </c>
      <c r="M46" s="4"/>
      <c r="N46" s="5">
        <v>0</v>
      </c>
      <c r="O46" s="55" t="str">
        <f>IF(M46="","",VLOOKUP(M46,'Personnel Base Data'!$I$5:$J$10,2,FALSE))</f>
        <v/>
      </c>
      <c r="P46" s="65" t="str">
        <f>IF(M46="","",VLOOKUP(M46,'Personnel Base Data'!$I$5:$K$10,3,FALSE)*N46*$D46/12)</f>
        <v/>
      </c>
      <c r="Q46" s="4"/>
      <c r="R46" s="5">
        <v>0</v>
      </c>
      <c r="S46" s="64" t="str">
        <f>IF(Q46="","",VLOOKUP(Q46,'Personnel Base Data'!$M$5:$N$10,2,FALSE))</f>
        <v/>
      </c>
      <c r="T46" s="7" t="str">
        <f>IF(Q46="","",VLOOKUP(Q46,'Personnel Base Data'!$M$5:$O$10,3,FALSE)*R46*$D46/12)</f>
        <v/>
      </c>
      <c r="U46" s="4"/>
      <c r="V46" s="5">
        <v>0</v>
      </c>
      <c r="W46" s="62" t="str">
        <f>IF(U46="","",VLOOKUP(U46,'Personnel Base Data'!$Q$5:$R$10,2,FALSE))</f>
        <v/>
      </c>
      <c r="X46" s="8" t="str">
        <f>IF(U46="","",VLOOKUP(U46,'Personnel Base Data'!$Q$5:$S$10,3,FALSE)*V46*$D46/12)</f>
        <v/>
      </c>
      <c r="Y46" s="4"/>
      <c r="Z46" s="5">
        <v>0</v>
      </c>
      <c r="AA46" s="128" t="str">
        <f>IF(Y46="","",VLOOKUP(Y46,'Personnel Base Data'!$U$5:$V$10,2,FALSE))</f>
        <v/>
      </c>
      <c r="AB46" s="129" t="str">
        <f>IF(Y46="","",VLOOKUP(Y46,'Personnel Base Data'!$U$5:$W$10,3,FALSE)*Z46*$D46/12)</f>
        <v/>
      </c>
      <c r="AC46" s="4"/>
      <c r="AD46" s="5">
        <v>0</v>
      </c>
      <c r="AE46" s="131" t="str">
        <f>IF(AC46="","",VLOOKUP(AC46,'Personnel Base Data'!$Y$5:$Z$10,2,FALSE))</f>
        <v/>
      </c>
      <c r="AF46" s="132" t="str">
        <f>IF(AC46="","",VLOOKUP(AC46,'Personnel Base Data'!$Y$5:$AA$10,3,FALSE)*AD46*$D46/12)</f>
        <v/>
      </c>
      <c r="AG46" s="4"/>
      <c r="AH46" s="5">
        <v>0</v>
      </c>
      <c r="AI46" s="141" t="str">
        <f>IF(AG46="","",VLOOKUP(AG46,'Personnel Base Data'!$AC$5:$AD$10,2,FALSE))</f>
        <v/>
      </c>
      <c r="AJ46" s="142" t="str">
        <f>IF(AG46="","",VLOOKUP(AG46,'Personnel Base Data'!$AC$5:$AE$10,3,FALSE)*AH46*$D46/12)</f>
        <v/>
      </c>
      <c r="AK46" s="44"/>
      <c r="AL46" s="52" t="str">
        <f t="shared" si="56"/>
        <v>.</v>
      </c>
      <c r="AM46" s="52" t="str">
        <f t="shared" si="57"/>
        <v>.</v>
      </c>
      <c r="AN46" s="52" t="str">
        <f t="shared" si="58"/>
        <v>.</v>
      </c>
      <c r="AO46" s="52" t="str">
        <f t="shared" si="59"/>
        <v>.</v>
      </c>
      <c r="AP46" s="52" t="str">
        <f t="shared" si="60"/>
        <v>.</v>
      </c>
      <c r="AQ46" s="44" t="str">
        <f t="shared" si="61"/>
        <v/>
      </c>
      <c r="AR46" s="52" t="str">
        <f t="shared" si="62"/>
        <v>.</v>
      </c>
      <c r="AS46" s="52" t="str">
        <f t="shared" si="63"/>
        <v>.</v>
      </c>
      <c r="AT46" s="52" t="str">
        <f t="shared" si="64"/>
        <v>.</v>
      </c>
      <c r="AU46" s="52" t="str">
        <f t="shared" si="65"/>
        <v>.</v>
      </c>
      <c r="AV46" s="52" t="str">
        <f t="shared" si="66"/>
        <v>.</v>
      </c>
      <c r="AW46" s="44" t="str">
        <f t="shared" si="67"/>
        <v/>
      </c>
      <c r="AX46" s="52" t="str">
        <f t="shared" si="68"/>
        <v>.</v>
      </c>
      <c r="AY46" s="52" t="str">
        <f t="shared" si="69"/>
        <v>.</v>
      </c>
      <c r="AZ46" s="52" t="str">
        <f t="shared" si="70"/>
        <v>.</v>
      </c>
      <c r="BA46" s="52" t="str">
        <f t="shared" si="71"/>
        <v>.</v>
      </c>
      <c r="BB46" s="52" t="str">
        <f t="shared" si="72"/>
        <v>.</v>
      </c>
      <c r="BC46" s="44" t="str">
        <f t="shared" si="73"/>
        <v/>
      </c>
      <c r="BD46" s="52" t="str">
        <f t="shared" si="74"/>
        <v>.</v>
      </c>
      <c r="BE46" s="52" t="str">
        <f t="shared" si="75"/>
        <v>.</v>
      </c>
      <c r="BF46" s="52" t="str">
        <f t="shared" si="76"/>
        <v>.</v>
      </c>
      <c r="BG46" s="52" t="str">
        <f t="shared" si="77"/>
        <v>.</v>
      </c>
      <c r="BH46" s="52" t="str">
        <f t="shared" si="78"/>
        <v>.</v>
      </c>
      <c r="BI46" s="44" t="str">
        <f t="shared" si="79"/>
        <v/>
      </c>
      <c r="BJ46" s="52" t="str">
        <f t="shared" si="80"/>
        <v>.</v>
      </c>
      <c r="BK46" s="52" t="str">
        <f t="shared" si="81"/>
        <v>.</v>
      </c>
      <c r="BL46" s="52" t="str">
        <f t="shared" si="82"/>
        <v>.</v>
      </c>
      <c r="BM46" s="52" t="str">
        <f t="shared" si="83"/>
        <v>.</v>
      </c>
      <c r="BN46" s="52" t="str">
        <f t="shared" si="84"/>
        <v>.</v>
      </c>
      <c r="BO46" s="44" t="str">
        <f t="shared" si="85"/>
        <v/>
      </c>
      <c r="BP46" s="52" t="str">
        <f t="shared" si="86"/>
        <v>.</v>
      </c>
      <c r="BQ46" s="52" t="str">
        <f t="shared" si="87"/>
        <v>.</v>
      </c>
      <c r="BR46" s="52" t="str">
        <f t="shared" si="88"/>
        <v>.</v>
      </c>
      <c r="BS46" s="52" t="str">
        <f t="shared" si="89"/>
        <v>.</v>
      </c>
      <c r="BT46" s="52" t="str">
        <f t="shared" si="90"/>
        <v>.</v>
      </c>
      <c r="BU46" s="44" t="str">
        <f t="shared" si="91"/>
        <v/>
      </c>
      <c r="BV46" s="52" t="str">
        <f t="shared" si="92"/>
        <v>.</v>
      </c>
      <c r="BW46" s="52" t="str">
        <f t="shared" si="93"/>
        <v>.</v>
      </c>
      <c r="BX46" s="52" t="str">
        <f t="shared" si="94"/>
        <v>.</v>
      </c>
      <c r="BY46" s="52" t="str">
        <f t="shared" si="95"/>
        <v>.</v>
      </c>
      <c r="BZ46" s="52" t="str">
        <f t="shared" si="96"/>
        <v>.</v>
      </c>
      <c r="CA46" s="44" t="str">
        <f t="shared" si="97"/>
        <v/>
      </c>
      <c r="CB46" s="52" t="str">
        <f t="shared" si="98"/>
        <v>.</v>
      </c>
      <c r="CC46" s="52" t="str">
        <f t="shared" si="99"/>
        <v>.</v>
      </c>
      <c r="CD46" s="52" t="str">
        <f t="shared" si="100"/>
        <v>.</v>
      </c>
      <c r="CE46" s="52" t="str">
        <f t="shared" si="101"/>
        <v>.</v>
      </c>
      <c r="CF46" s="52" t="str">
        <f t="shared" si="102"/>
        <v>.</v>
      </c>
      <c r="CG46" s="44" t="str">
        <f t="shared" si="103"/>
        <v/>
      </c>
    </row>
    <row r="47" spans="1:85" s="10" customFormat="1" ht="15" customHeight="1" x14ac:dyDescent="0.25">
      <c r="A47" s="283" t="str">
        <f>IF('Work Packages'!A47="","",'Work Packages'!A47)</f>
        <v/>
      </c>
      <c r="B47" s="284" t="str">
        <f>IF('Work Packages'!B47="","",'Work Packages'!B47)</f>
        <v/>
      </c>
      <c r="C47" s="284" t="str">
        <f>IF('Work Packages'!C47="","",'Work Packages'!C47)</f>
        <v/>
      </c>
      <c r="D47" s="285" t="str">
        <f>IF('Work Packages'!D47="","",'Work Packages'!D47)</f>
        <v/>
      </c>
      <c r="E47" s="4"/>
      <c r="F47" s="5">
        <v>0</v>
      </c>
      <c r="G47" s="60" t="str">
        <f>IF(E47="","",VLOOKUP(E47,'Personnel Base Data'!$A$5:$B$10,2,FALSE))</f>
        <v/>
      </c>
      <c r="H47" s="38" t="str">
        <f>IF(E47="","",VLOOKUP(E47,'Personnel Base Data'!$A$5:$C$10,3,FALSE)*F47*$D47/12)</f>
        <v/>
      </c>
      <c r="I47" s="4"/>
      <c r="J47" s="5">
        <v>0</v>
      </c>
      <c r="K47" s="58" t="str">
        <f>IF(I47="","",VLOOKUP(I47,'Personnel Base Data'!$E$5:$F$10,2,FALSE))</f>
        <v/>
      </c>
      <c r="L47" s="6" t="str">
        <f>IF(I47="","",VLOOKUP(I47,'Personnel Base Data'!$E$5:$G$10,3,FALSE)*J47*$D47/12)</f>
        <v/>
      </c>
      <c r="M47" s="4"/>
      <c r="N47" s="5">
        <v>0</v>
      </c>
      <c r="O47" s="55" t="str">
        <f>IF(M47="","",VLOOKUP(M47,'Personnel Base Data'!$I$5:$J$10,2,FALSE))</f>
        <v/>
      </c>
      <c r="P47" s="65" t="str">
        <f>IF(M47="","",VLOOKUP(M47,'Personnel Base Data'!$I$5:$K$10,3,FALSE)*N47*$D47/12)</f>
        <v/>
      </c>
      <c r="Q47" s="4"/>
      <c r="R47" s="5">
        <v>0</v>
      </c>
      <c r="S47" s="64" t="str">
        <f>IF(Q47="","",VLOOKUP(Q47,'Personnel Base Data'!$M$5:$N$10,2,FALSE))</f>
        <v/>
      </c>
      <c r="T47" s="7" t="str">
        <f>IF(Q47="","",VLOOKUP(Q47,'Personnel Base Data'!$M$5:$O$10,3,FALSE)*R47*$D47/12)</f>
        <v/>
      </c>
      <c r="U47" s="4"/>
      <c r="V47" s="5">
        <v>0</v>
      </c>
      <c r="W47" s="62" t="str">
        <f>IF(U47="","",VLOOKUP(U47,'Personnel Base Data'!$Q$5:$R$10,2,FALSE))</f>
        <v/>
      </c>
      <c r="X47" s="8" t="str">
        <f>IF(U47="","",VLOOKUP(U47,'Personnel Base Data'!$Q$5:$S$10,3,FALSE)*V47*$D47/12)</f>
        <v/>
      </c>
      <c r="Y47" s="4"/>
      <c r="Z47" s="5">
        <v>0</v>
      </c>
      <c r="AA47" s="128" t="str">
        <f>IF(Y47="","",VLOOKUP(Y47,'Personnel Base Data'!$U$5:$V$10,2,FALSE))</f>
        <v/>
      </c>
      <c r="AB47" s="129" t="str">
        <f>IF(Y47="","",VLOOKUP(Y47,'Personnel Base Data'!$U$5:$W$10,3,FALSE)*Z47*$D47/12)</f>
        <v/>
      </c>
      <c r="AC47" s="4"/>
      <c r="AD47" s="5">
        <v>0</v>
      </c>
      <c r="AE47" s="131" t="str">
        <f>IF(AC47="","",VLOOKUP(AC47,'Personnel Base Data'!$Y$5:$Z$10,2,FALSE))</f>
        <v/>
      </c>
      <c r="AF47" s="132" t="str">
        <f>IF(AC47="","",VLOOKUP(AC47,'Personnel Base Data'!$Y$5:$AA$10,3,FALSE)*AD47*$D47/12)</f>
        <v/>
      </c>
      <c r="AG47" s="4"/>
      <c r="AH47" s="5">
        <v>0</v>
      </c>
      <c r="AI47" s="141" t="str">
        <f>IF(AG47="","",VLOOKUP(AG47,'Personnel Base Data'!$AC$5:$AD$10,2,FALSE))</f>
        <v/>
      </c>
      <c r="AJ47" s="142" t="str">
        <f>IF(AG47="","",VLOOKUP(AG47,'Personnel Base Data'!$AC$5:$AE$10,3,FALSE)*AH47*$D47/12)</f>
        <v/>
      </c>
      <c r="AK47" s="44"/>
      <c r="AL47" s="52" t="str">
        <f t="shared" si="56"/>
        <v>.</v>
      </c>
      <c r="AM47" s="52" t="str">
        <f t="shared" si="57"/>
        <v>.</v>
      </c>
      <c r="AN47" s="52" t="str">
        <f t="shared" si="58"/>
        <v>.</v>
      </c>
      <c r="AO47" s="52" t="str">
        <f t="shared" si="59"/>
        <v>.</v>
      </c>
      <c r="AP47" s="52" t="str">
        <f t="shared" si="60"/>
        <v>.</v>
      </c>
      <c r="AQ47" s="44" t="str">
        <f t="shared" si="61"/>
        <v/>
      </c>
      <c r="AR47" s="52" t="str">
        <f t="shared" si="62"/>
        <v>.</v>
      </c>
      <c r="AS47" s="52" t="str">
        <f t="shared" si="63"/>
        <v>.</v>
      </c>
      <c r="AT47" s="52" t="str">
        <f t="shared" si="64"/>
        <v>.</v>
      </c>
      <c r="AU47" s="52" t="str">
        <f t="shared" si="65"/>
        <v>.</v>
      </c>
      <c r="AV47" s="52" t="str">
        <f t="shared" si="66"/>
        <v>.</v>
      </c>
      <c r="AW47" s="44" t="str">
        <f t="shared" si="67"/>
        <v/>
      </c>
      <c r="AX47" s="52" t="str">
        <f t="shared" si="68"/>
        <v>.</v>
      </c>
      <c r="AY47" s="52" t="str">
        <f t="shared" si="69"/>
        <v>.</v>
      </c>
      <c r="AZ47" s="52" t="str">
        <f t="shared" si="70"/>
        <v>.</v>
      </c>
      <c r="BA47" s="52" t="str">
        <f t="shared" si="71"/>
        <v>.</v>
      </c>
      <c r="BB47" s="52" t="str">
        <f t="shared" si="72"/>
        <v>.</v>
      </c>
      <c r="BC47" s="44" t="str">
        <f t="shared" si="73"/>
        <v/>
      </c>
      <c r="BD47" s="52" t="str">
        <f t="shared" si="74"/>
        <v>.</v>
      </c>
      <c r="BE47" s="52" t="str">
        <f t="shared" si="75"/>
        <v>.</v>
      </c>
      <c r="BF47" s="52" t="str">
        <f t="shared" si="76"/>
        <v>.</v>
      </c>
      <c r="BG47" s="52" t="str">
        <f t="shared" si="77"/>
        <v>.</v>
      </c>
      <c r="BH47" s="52" t="str">
        <f t="shared" si="78"/>
        <v>.</v>
      </c>
      <c r="BI47" s="44" t="str">
        <f t="shared" si="79"/>
        <v/>
      </c>
      <c r="BJ47" s="52" t="str">
        <f t="shared" si="80"/>
        <v>.</v>
      </c>
      <c r="BK47" s="52" t="str">
        <f t="shared" si="81"/>
        <v>.</v>
      </c>
      <c r="BL47" s="52" t="str">
        <f t="shared" si="82"/>
        <v>.</v>
      </c>
      <c r="BM47" s="52" t="str">
        <f t="shared" si="83"/>
        <v>.</v>
      </c>
      <c r="BN47" s="52" t="str">
        <f t="shared" si="84"/>
        <v>.</v>
      </c>
      <c r="BO47" s="44" t="str">
        <f t="shared" si="85"/>
        <v/>
      </c>
      <c r="BP47" s="52" t="str">
        <f t="shared" si="86"/>
        <v>.</v>
      </c>
      <c r="BQ47" s="52" t="str">
        <f t="shared" si="87"/>
        <v>.</v>
      </c>
      <c r="BR47" s="52" t="str">
        <f t="shared" si="88"/>
        <v>.</v>
      </c>
      <c r="BS47" s="52" t="str">
        <f t="shared" si="89"/>
        <v>.</v>
      </c>
      <c r="BT47" s="52" t="str">
        <f t="shared" si="90"/>
        <v>.</v>
      </c>
      <c r="BU47" s="44" t="str">
        <f t="shared" si="91"/>
        <v/>
      </c>
      <c r="BV47" s="52" t="str">
        <f t="shared" si="92"/>
        <v>.</v>
      </c>
      <c r="BW47" s="52" t="str">
        <f t="shared" si="93"/>
        <v>.</v>
      </c>
      <c r="BX47" s="52" t="str">
        <f t="shared" si="94"/>
        <v>.</v>
      </c>
      <c r="BY47" s="52" t="str">
        <f t="shared" si="95"/>
        <v>.</v>
      </c>
      <c r="BZ47" s="52" t="str">
        <f t="shared" si="96"/>
        <v>.</v>
      </c>
      <c r="CA47" s="44" t="str">
        <f t="shared" si="97"/>
        <v/>
      </c>
      <c r="CB47" s="52" t="str">
        <f t="shared" si="98"/>
        <v>.</v>
      </c>
      <c r="CC47" s="52" t="str">
        <f t="shared" si="99"/>
        <v>.</v>
      </c>
      <c r="CD47" s="52" t="str">
        <f t="shared" si="100"/>
        <v>.</v>
      </c>
      <c r="CE47" s="52" t="str">
        <f t="shared" si="101"/>
        <v>.</v>
      </c>
      <c r="CF47" s="52" t="str">
        <f t="shared" si="102"/>
        <v>.</v>
      </c>
      <c r="CG47" s="44" t="str">
        <f t="shared" si="103"/>
        <v/>
      </c>
    </row>
    <row r="48" spans="1:85" s="10" customFormat="1" ht="15" customHeight="1" x14ac:dyDescent="0.25">
      <c r="A48" s="283" t="str">
        <f>IF('Work Packages'!A48="","",'Work Packages'!A48)</f>
        <v/>
      </c>
      <c r="B48" s="284" t="str">
        <f>IF('Work Packages'!B48="","",'Work Packages'!B48)</f>
        <v/>
      </c>
      <c r="C48" s="284" t="str">
        <f>IF('Work Packages'!C48="","",'Work Packages'!C48)</f>
        <v/>
      </c>
      <c r="D48" s="285" t="str">
        <f>IF('Work Packages'!D48="","",'Work Packages'!D48)</f>
        <v/>
      </c>
      <c r="E48" s="4"/>
      <c r="F48" s="5">
        <v>0</v>
      </c>
      <c r="G48" s="60" t="str">
        <f>IF(E48="","",VLOOKUP(E48,'Personnel Base Data'!$A$5:$B$10,2,FALSE))</f>
        <v/>
      </c>
      <c r="H48" s="38" t="str">
        <f>IF(E48="","",VLOOKUP(E48,'Personnel Base Data'!$A$5:$C$10,3,FALSE)*F48*$D48/12)</f>
        <v/>
      </c>
      <c r="I48" s="4"/>
      <c r="J48" s="5">
        <v>0</v>
      </c>
      <c r="K48" s="58" t="str">
        <f>IF(I48="","",VLOOKUP(I48,'Personnel Base Data'!$E$5:$F$10,2,FALSE))</f>
        <v/>
      </c>
      <c r="L48" s="6" t="str">
        <f>IF(I48="","",VLOOKUP(I48,'Personnel Base Data'!$E$5:$G$10,3,FALSE)*J48*$D48/12)</f>
        <v/>
      </c>
      <c r="M48" s="4"/>
      <c r="N48" s="5">
        <v>0</v>
      </c>
      <c r="O48" s="55" t="str">
        <f>IF(M48="","",VLOOKUP(M48,'Personnel Base Data'!$I$5:$J$10,2,FALSE))</f>
        <v/>
      </c>
      <c r="P48" s="65" t="str">
        <f>IF(M48="","",VLOOKUP(M48,'Personnel Base Data'!$I$5:$K$10,3,FALSE)*N48*$D48/12)</f>
        <v/>
      </c>
      <c r="Q48" s="4"/>
      <c r="R48" s="5">
        <v>0</v>
      </c>
      <c r="S48" s="64" t="str">
        <f>IF(Q48="","",VLOOKUP(Q48,'Personnel Base Data'!$M$5:$N$10,2,FALSE))</f>
        <v/>
      </c>
      <c r="T48" s="7" t="str">
        <f>IF(Q48="","",VLOOKUP(Q48,'Personnel Base Data'!$M$5:$O$10,3,FALSE)*R48*$D48/12)</f>
        <v/>
      </c>
      <c r="U48" s="4"/>
      <c r="V48" s="5">
        <v>0</v>
      </c>
      <c r="W48" s="62" t="str">
        <f>IF(U48="","",VLOOKUP(U48,'Personnel Base Data'!$Q$5:$R$10,2,FALSE))</f>
        <v/>
      </c>
      <c r="X48" s="8" t="str">
        <f>IF(U48="","",VLOOKUP(U48,'Personnel Base Data'!$Q$5:$S$10,3,FALSE)*V48*$D48/12)</f>
        <v/>
      </c>
      <c r="Y48" s="4"/>
      <c r="Z48" s="5">
        <v>0</v>
      </c>
      <c r="AA48" s="128" t="str">
        <f>IF(Y48="","",VLOOKUP(Y48,'Personnel Base Data'!$U$5:$V$10,2,FALSE))</f>
        <v/>
      </c>
      <c r="AB48" s="129" t="str">
        <f>IF(Y48="","",VLOOKUP(Y48,'Personnel Base Data'!$U$5:$W$10,3,FALSE)*Z48*$D48/12)</f>
        <v/>
      </c>
      <c r="AC48" s="4"/>
      <c r="AD48" s="5">
        <v>0</v>
      </c>
      <c r="AE48" s="131" t="str">
        <f>IF(AC48="","",VLOOKUP(AC48,'Personnel Base Data'!$Y$5:$Z$10,2,FALSE))</f>
        <v/>
      </c>
      <c r="AF48" s="132" t="str">
        <f>IF(AC48="","",VLOOKUP(AC48,'Personnel Base Data'!$Y$5:$AA$10,3,FALSE)*AD48*$D48/12)</f>
        <v/>
      </c>
      <c r="AG48" s="4"/>
      <c r="AH48" s="5">
        <v>0</v>
      </c>
      <c r="AI48" s="141" t="str">
        <f>IF(AG48="","",VLOOKUP(AG48,'Personnel Base Data'!$AC$5:$AD$10,2,FALSE))</f>
        <v/>
      </c>
      <c r="AJ48" s="142" t="str">
        <f>IF(AG48="","",VLOOKUP(AG48,'Personnel Base Data'!$AC$5:$AE$10,3,FALSE)*AH48*$D48/12)</f>
        <v/>
      </c>
      <c r="AK48" s="44"/>
      <c r="AL48" s="52" t="str">
        <f t="shared" si="56"/>
        <v>.</v>
      </c>
      <c r="AM48" s="52" t="str">
        <f t="shared" si="57"/>
        <v>.</v>
      </c>
      <c r="AN48" s="52" t="str">
        <f t="shared" si="58"/>
        <v>.</v>
      </c>
      <c r="AO48" s="52" t="str">
        <f t="shared" si="59"/>
        <v>.</v>
      </c>
      <c r="AP48" s="52" t="str">
        <f t="shared" si="60"/>
        <v>.</v>
      </c>
      <c r="AQ48" s="44" t="str">
        <f t="shared" si="61"/>
        <v/>
      </c>
      <c r="AR48" s="52" t="str">
        <f t="shared" si="62"/>
        <v>.</v>
      </c>
      <c r="AS48" s="52" t="str">
        <f t="shared" si="63"/>
        <v>.</v>
      </c>
      <c r="AT48" s="52" t="str">
        <f t="shared" si="64"/>
        <v>.</v>
      </c>
      <c r="AU48" s="52" t="str">
        <f t="shared" si="65"/>
        <v>.</v>
      </c>
      <c r="AV48" s="52" t="str">
        <f t="shared" si="66"/>
        <v>.</v>
      </c>
      <c r="AW48" s="44" t="str">
        <f t="shared" si="67"/>
        <v/>
      </c>
      <c r="AX48" s="52" t="str">
        <f t="shared" si="68"/>
        <v>.</v>
      </c>
      <c r="AY48" s="52" t="str">
        <f t="shared" si="69"/>
        <v>.</v>
      </c>
      <c r="AZ48" s="52" t="str">
        <f t="shared" si="70"/>
        <v>.</v>
      </c>
      <c r="BA48" s="52" t="str">
        <f t="shared" si="71"/>
        <v>.</v>
      </c>
      <c r="BB48" s="52" t="str">
        <f t="shared" si="72"/>
        <v>.</v>
      </c>
      <c r="BC48" s="44" t="str">
        <f t="shared" si="73"/>
        <v/>
      </c>
      <c r="BD48" s="52" t="str">
        <f t="shared" si="74"/>
        <v>.</v>
      </c>
      <c r="BE48" s="52" t="str">
        <f t="shared" si="75"/>
        <v>.</v>
      </c>
      <c r="BF48" s="52" t="str">
        <f t="shared" si="76"/>
        <v>.</v>
      </c>
      <c r="BG48" s="52" t="str">
        <f t="shared" si="77"/>
        <v>.</v>
      </c>
      <c r="BH48" s="52" t="str">
        <f t="shared" si="78"/>
        <v>.</v>
      </c>
      <c r="BI48" s="44" t="str">
        <f t="shared" si="79"/>
        <v/>
      </c>
      <c r="BJ48" s="52" t="str">
        <f t="shared" si="80"/>
        <v>.</v>
      </c>
      <c r="BK48" s="52" t="str">
        <f t="shared" si="81"/>
        <v>.</v>
      </c>
      <c r="BL48" s="52" t="str">
        <f t="shared" si="82"/>
        <v>.</v>
      </c>
      <c r="BM48" s="52" t="str">
        <f t="shared" si="83"/>
        <v>.</v>
      </c>
      <c r="BN48" s="52" t="str">
        <f t="shared" si="84"/>
        <v>.</v>
      </c>
      <c r="BO48" s="44" t="str">
        <f t="shared" si="85"/>
        <v/>
      </c>
      <c r="BP48" s="52" t="str">
        <f t="shared" si="86"/>
        <v>.</v>
      </c>
      <c r="BQ48" s="52" t="str">
        <f t="shared" si="87"/>
        <v>.</v>
      </c>
      <c r="BR48" s="52" t="str">
        <f t="shared" si="88"/>
        <v>.</v>
      </c>
      <c r="BS48" s="52" t="str">
        <f t="shared" si="89"/>
        <v>.</v>
      </c>
      <c r="BT48" s="52" t="str">
        <f t="shared" si="90"/>
        <v>.</v>
      </c>
      <c r="BU48" s="44" t="str">
        <f t="shared" si="91"/>
        <v/>
      </c>
      <c r="BV48" s="52" t="str">
        <f t="shared" si="92"/>
        <v>.</v>
      </c>
      <c r="BW48" s="52" t="str">
        <f t="shared" si="93"/>
        <v>.</v>
      </c>
      <c r="BX48" s="52" t="str">
        <f t="shared" si="94"/>
        <v>.</v>
      </c>
      <c r="BY48" s="52" t="str">
        <f t="shared" si="95"/>
        <v>.</v>
      </c>
      <c r="BZ48" s="52" t="str">
        <f t="shared" si="96"/>
        <v>.</v>
      </c>
      <c r="CA48" s="44" t="str">
        <f t="shared" si="97"/>
        <v/>
      </c>
      <c r="CB48" s="52" t="str">
        <f t="shared" si="98"/>
        <v>.</v>
      </c>
      <c r="CC48" s="52" t="str">
        <f t="shared" si="99"/>
        <v>.</v>
      </c>
      <c r="CD48" s="52" t="str">
        <f t="shared" si="100"/>
        <v>.</v>
      </c>
      <c r="CE48" s="52" t="str">
        <f t="shared" si="101"/>
        <v>.</v>
      </c>
      <c r="CF48" s="52" t="str">
        <f t="shared" si="102"/>
        <v>.</v>
      </c>
      <c r="CG48" s="44" t="str">
        <f t="shared" si="103"/>
        <v/>
      </c>
    </row>
    <row r="49" spans="1:85" s="10" customFormat="1" ht="15" customHeight="1" x14ac:dyDescent="0.25">
      <c r="A49" s="283" t="str">
        <f>IF('Work Packages'!A49="","",'Work Packages'!A49)</f>
        <v/>
      </c>
      <c r="B49" s="284" t="str">
        <f>IF('Work Packages'!B49="","",'Work Packages'!B49)</f>
        <v/>
      </c>
      <c r="C49" s="284" t="str">
        <f>IF('Work Packages'!C49="","",'Work Packages'!C49)</f>
        <v/>
      </c>
      <c r="D49" s="285" t="str">
        <f>IF('Work Packages'!D49="","",'Work Packages'!D49)</f>
        <v/>
      </c>
      <c r="E49" s="4"/>
      <c r="F49" s="5">
        <v>0</v>
      </c>
      <c r="G49" s="60" t="str">
        <f>IF(E49="","",VLOOKUP(E49,'Personnel Base Data'!$A$5:$B$10,2,FALSE))</f>
        <v/>
      </c>
      <c r="H49" s="38" t="str">
        <f>IF(E49="","",VLOOKUP(E49,'Personnel Base Data'!$A$5:$C$10,3,FALSE)*F49*$D49/12)</f>
        <v/>
      </c>
      <c r="I49" s="4"/>
      <c r="J49" s="5">
        <v>0</v>
      </c>
      <c r="K49" s="58" t="str">
        <f>IF(I49="","",VLOOKUP(I49,'Personnel Base Data'!$E$5:$F$10,2,FALSE))</f>
        <v/>
      </c>
      <c r="L49" s="6" t="str">
        <f>IF(I49="","",VLOOKUP(I49,'Personnel Base Data'!$E$5:$G$10,3,FALSE)*J49*$D49/12)</f>
        <v/>
      </c>
      <c r="M49" s="4"/>
      <c r="N49" s="5">
        <v>0</v>
      </c>
      <c r="O49" s="55" t="str">
        <f>IF(M49="","",VLOOKUP(M49,'Personnel Base Data'!$I$5:$J$10,2,FALSE))</f>
        <v/>
      </c>
      <c r="P49" s="65" t="str">
        <f>IF(M49="","",VLOOKUP(M49,'Personnel Base Data'!$I$5:$K$10,3,FALSE)*N49*$D49/12)</f>
        <v/>
      </c>
      <c r="Q49" s="4"/>
      <c r="R49" s="5">
        <v>0</v>
      </c>
      <c r="S49" s="64" t="str">
        <f>IF(Q49="","",VLOOKUP(Q49,'Personnel Base Data'!$M$5:$N$10,2,FALSE))</f>
        <v/>
      </c>
      <c r="T49" s="7" t="str">
        <f>IF(Q49="","",VLOOKUP(Q49,'Personnel Base Data'!$M$5:$O$10,3,FALSE)*R49*$D49/12)</f>
        <v/>
      </c>
      <c r="U49" s="4"/>
      <c r="V49" s="5">
        <v>0</v>
      </c>
      <c r="W49" s="62" t="str">
        <f>IF(U49="","",VLOOKUP(U49,'Personnel Base Data'!$Q$5:$R$10,2,FALSE))</f>
        <v/>
      </c>
      <c r="X49" s="8" t="str">
        <f>IF(U49="","",VLOOKUP(U49,'Personnel Base Data'!$Q$5:$S$10,3,FALSE)*V49*$D49/12)</f>
        <v/>
      </c>
      <c r="Y49" s="4"/>
      <c r="Z49" s="5">
        <v>0</v>
      </c>
      <c r="AA49" s="128" t="str">
        <f>IF(Y49="","",VLOOKUP(Y49,'Personnel Base Data'!$U$5:$V$10,2,FALSE))</f>
        <v/>
      </c>
      <c r="AB49" s="129" t="str">
        <f>IF(Y49="","",VLOOKUP(Y49,'Personnel Base Data'!$U$5:$W$10,3,FALSE)*Z49*$D49/12)</f>
        <v/>
      </c>
      <c r="AC49" s="4"/>
      <c r="AD49" s="5">
        <v>0</v>
      </c>
      <c r="AE49" s="131" t="str">
        <f>IF(AC49="","",VLOOKUP(AC49,'Personnel Base Data'!$Y$5:$Z$10,2,FALSE))</f>
        <v/>
      </c>
      <c r="AF49" s="132" t="str">
        <f>IF(AC49="","",VLOOKUP(AC49,'Personnel Base Data'!$Y$5:$AA$10,3,FALSE)*AD49*$D49/12)</f>
        <v/>
      </c>
      <c r="AG49" s="4"/>
      <c r="AH49" s="5">
        <v>0</v>
      </c>
      <c r="AI49" s="141" t="str">
        <f>IF(AG49="","",VLOOKUP(AG49,'Personnel Base Data'!$AC$5:$AD$10,2,FALSE))</f>
        <v/>
      </c>
      <c r="AJ49" s="142" t="str">
        <f>IF(AG49="","",VLOOKUP(AG49,'Personnel Base Data'!$AC$5:$AE$10,3,FALSE)*AH49*$D49/12)</f>
        <v/>
      </c>
      <c r="AK49" s="44"/>
      <c r="AL49" s="52" t="str">
        <f t="shared" si="56"/>
        <v>.</v>
      </c>
      <c r="AM49" s="52" t="str">
        <f t="shared" si="57"/>
        <v>.</v>
      </c>
      <c r="AN49" s="52" t="str">
        <f t="shared" si="58"/>
        <v>.</v>
      </c>
      <c r="AO49" s="52" t="str">
        <f t="shared" si="59"/>
        <v>.</v>
      </c>
      <c r="AP49" s="52" t="str">
        <f t="shared" si="60"/>
        <v>.</v>
      </c>
      <c r="AQ49" s="44" t="str">
        <f t="shared" si="61"/>
        <v/>
      </c>
      <c r="AR49" s="52" t="str">
        <f t="shared" si="62"/>
        <v>.</v>
      </c>
      <c r="AS49" s="52" t="str">
        <f t="shared" si="63"/>
        <v>.</v>
      </c>
      <c r="AT49" s="52" t="str">
        <f t="shared" si="64"/>
        <v>.</v>
      </c>
      <c r="AU49" s="52" t="str">
        <f t="shared" si="65"/>
        <v>.</v>
      </c>
      <c r="AV49" s="52" t="str">
        <f t="shared" si="66"/>
        <v>.</v>
      </c>
      <c r="AW49" s="44" t="str">
        <f t="shared" si="67"/>
        <v/>
      </c>
      <c r="AX49" s="52" t="str">
        <f t="shared" si="68"/>
        <v>.</v>
      </c>
      <c r="AY49" s="52" t="str">
        <f t="shared" si="69"/>
        <v>.</v>
      </c>
      <c r="AZ49" s="52" t="str">
        <f t="shared" si="70"/>
        <v>.</v>
      </c>
      <c r="BA49" s="52" t="str">
        <f t="shared" si="71"/>
        <v>.</v>
      </c>
      <c r="BB49" s="52" t="str">
        <f t="shared" si="72"/>
        <v>.</v>
      </c>
      <c r="BC49" s="44" t="str">
        <f t="shared" si="73"/>
        <v/>
      </c>
      <c r="BD49" s="52" t="str">
        <f t="shared" si="74"/>
        <v>.</v>
      </c>
      <c r="BE49" s="52" t="str">
        <f t="shared" si="75"/>
        <v>.</v>
      </c>
      <c r="BF49" s="52" t="str">
        <f t="shared" si="76"/>
        <v>.</v>
      </c>
      <c r="BG49" s="52" t="str">
        <f t="shared" si="77"/>
        <v>.</v>
      </c>
      <c r="BH49" s="52" t="str">
        <f t="shared" si="78"/>
        <v>.</v>
      </c>
      <c r="BI49" s="44" t="str">
        <f t="shared" si="79"/>
        <v/>
      </c>
      <c r="BJ49" s="52" t="str">
        <f t="shared" si="80"/>
        <v>.</v>
      </c>
      <c r="BK49" s="52" t="str">
        <f t="shared" si="81"/>
        <v>.</v>
      </c>
      <c r="BL49" s="52" t="str">
        <f t="shared" si="82"/>
        <v>.</v>
      </c>
      <c r="BM49" s="52" t="str">
        <f t="shared" si="83"/>
        <v>.</v>
      </c>
      <c r="BN49" s="52" t="str">
        <f t="shared" si="84"/>
        <v>.</v>
      </c>
      <c r="BO49" s="44" t="str">
        <f t="shared" si="85"/>
        <v/>
      </c>
      <c r="BP49" s="52" t="str">
        <f t="shared" si="86"/>
        <v>.</v>
      </c>
      <c r="BQ49" s="52" t="str">
        <f t="shared" si="87"/>
        <v>.</v>
      </c>
      <c r="BR49" s="52" t="str">
        <f t="shared" si="88"/>
        <v>.</v>
      </c>
      <c r="BS49" s="52" t="str">
        <f t="shared" si="89"/>
        <v>.</v>
      </c>
      <c r="BT49" s="52" t="str">
        <f t="shared" si="90"/>
        <v>.</v>
      </c>
      <c r="BU49" s="44" t="str">
        <f t="shared" si="91"/>
        <v/>
      </c>
      <c r="BV49" s="52" t="str">
        <f t="shared" si="92"/>
        <v>.</v>
      </c>
      <c r="BW49" s="52" t="str">
        <f t="shared" si="93"/>
        <v>.</v>
      </c>
      <c r="BX49" s="52" t="str">
        <f t="shared" si="94"/>
        <v>.</v>
      </c>
      <c r="BY49" s="52" t="str">
        <f t="shared" si="95"/>
        <v>.</v>
      </c>
      <c r="BZ49" s="52" t="str">
        <f t="shared" si="96"/>
        <v>.</v>
      </c>
      <c r="CA49" s="44" t="str">
        <f t="shared" si="97"/>
        <v/>
      </c>
      <c r="CB49" s="52" t="str">
        <f t="shared" si="98"/>
        <v>.</v>
      </c>
      <c r="CC49" s="52" t="str">
        <f t="shared" si="99"/>
        <v>.</v>
      </c>
      <c r="CD49" s="52" t="str">
        <f t="shared" si="100"/>
        <v>.</v>
      </c>
      <c r="CE49" s="52" t="str">
        <f t="shared" si="101"/>
        <v>.</v>
      </c>
      <c r="CF49" s="52" t="str">
        <f t="shared" si="102"/>
        <v>.</v>
      </c>
      <c r="CG49" s="44" t="str">
        <f t="shared" si="103"/>
        <v/>
      </c>
    </row>
    <row r="50" spans="1:85" s="10" customFormat="1" ht="15" customHeight="1" x14ac:dyDescent="0.25">
      <c r="A50" s="283" t="str">
        <f>IF('Work Packages'!A50="","",'Work Packages'!A50)</f>
        <v/>
      </c>
      <c r="B50" s="284" t="str">
        <f>IF('Work Packages'!B50="","",'Work Packages'!B50)</f>
        <v/>
      </c>
      <c r="C50" s="284" t="str">
        <f>IF('Work Packages'!C50="","",'Work Packages'!C50)</f>
        <v/>
      </c>
      <c r="D50" s="285" t="str">
        <f>IF('Work Packages'!D50="","",'Work Packages'!D50)</f>
        <v/>
      </c>
      <c r="E50" s="4"/>
      <c r="F50" s="5">
        <v>0</v>
      </c>
      <c r="G50" s="60" t="str">
        <f>IF(E50="","",VLOOKUP(E50,'Personnel Base Data'!$A$5:$B$10,2,FALSE))</f>
        <v/>
      </c>
      <c r="H50" s="38" t="str">
        <f>IF(E50="","",VLOOKUP(E50,'Personnel Base Data'!$A$5:$C$10,3,FALSE)*F50*$D50/12)</f>
        <v/>
      </c>
      <c r="I50" s="4"/>
      <c r="J50" s="5">
        <v>0</v>
      </c>
      <c r="K50" s="58" t="str">
        <f>IF(I50="","",VLOOKUP(I50,'Personnel Base Data'!$E$5:$F$10,2,FALSE))</f>
        <v/>
      </c>
      <c r="L50" s="6" t="str">
        <f>IF(I50="","",VLOOKUP(I50,'Personnel Base Data'!$E$5:$G$10,3,FALSE)*J50*$D50/12)</f>
        <v/>
      </c>
      <c r="M50" s="4"/>
      <c r="N50" s="5">
        <v>0</v>
      </c>
      <c r="O50" s="55" t="str">
        <f>IF(M50="","",VLOOKUP(M50,'Personnel Base Data'!$I$5:$J$10,2,FALSE))</f>
        <v/>
      </c>
      <c r="P50" s="65" t="str">
        <f>IF(M50="","",VLOOKUP(M50,'Personnel Base Data'!$I$5:$K$10,3,FALSE)*N50*$D50/12)</f>
        <v/>
      </c>
      <c r="Q50" s="4"/>
      <c r="R50" s="5">
        <v>0</v>
      </c>
      <c r="S50" s="64" t="str">
        <f>IF(Q50="","",VLOOKUP(Q50,'Personnel Base Data'!$M$5:$N$10,2,FALSE))</f>
        <v/>
      </c>
      <c r="T50" s="7" t="str">
        <f>IF(Q50="","",VLOOKUP(Q50,'Personnel Base Data'!$M$5:$O$10,3,FALSE)*R50*$D50/12)</f>
        <v/>
      </c>
      <c r="U50" s="4"/>
      <c r="V50" s="5">
        <v>0</v>
      </c>
      <c r="W50" s="62" t="str">
        <f>IF(U50="","",VLOOKUP(U50,'Personnel Base Data'!$Q$5:$R$10,2,FALSE))</f>
        <v/>
      </c>
      <c r="X50" s="8" t="str">
        <f>IF(U50="","",VLOOKUP(U50,'Personnel Base Data'!$Q$5:$S$10,3,FALSE)*V50*$D50/12)</f>
        <v/>
      </c>
      <c r="Y50" s="4"/>
      <c r="Z50" s="5">
        <v>0</v>
      </c>
      <c r="AA50" s="128" t="str">
        <f>IF(Y50="","",VLOOKUP(Y50,'Personnel Base Data'!$U$5:$V$10,2,FALSE))</f>
        <v/>
      </c>
      <c r="AB50" s="129" t="str">
        <f>IF(Y50="","",VLOOKUP(Y50,'Personnel Base Data'!$U$5:$W$10,3,FALSE)*Z50*$D50/12)</f>
        <v/>
      </c>
      <c r="AC50" s="4"/>
      <c r="AD50" s="5">
        <v>0</v>
      </c>
      <c r="AE50" s="131" t="str">
        <f>IF(AC50="","",VLOOKUP(AC50,'Personnel Base Data'!$Y$5:$Z$10,2,FALSE))</f>
        <v/>
      </c>
      <c r="AF50" s="132" t="str">
        <f>IF(AC50="","",VLOOKUP(AC50,'Personnel Base Data'!$Y$5:$AA$10,3,FALSE)*AD50*$D50/12)</f>
        <v/>
      </c>
      <c r="AG50" s="4"/>
      <c r="AH50" s="5">
        <v>0</v>
      </c>
      <c r="AI50" s="141" t="str">
        <f>IF(AG50="","",VLOOKUP(AG50,'Personnel Base Data'!$AC$5:$AD$10,2,FALSE))</f>
        <v/>
      </c>
      <c r="AJ50" s="142" t="str">
        <f>IF(AG50="","",VLOOKUP(AG50,'Personnel Base Data'!$AC$5:$AE$10,3,FALSE)*AH50*$D50/12)</f>
        <v/>
      </c>
      <c r="AK50" s="44"/>
      <c r="AL50" s="52" t="str">
        <f t="shared" si="56"/>
        <v>.</v>
      </c>
      <c r="AM50" s="52" t="str">
        <f t="shared" si="57"/>
        <v>.</v>
      </c>
      <c r="AN50" s="52" t="str">
        <f t="shared" si="58"/>
        <v>.</v>
      </c>
      <c r="AO50" s="52" t="str">
        <f t="shared" si="59"/>
        <v>.</v>
      </c>
      <c r="AP50" s="52" t="str">
        <f t="shared" si="60"/>
        <v>.</v>
      </c>
      <c r="AQ50" s="44" t="str">
        <f t="shared" si="61"/>
        <v/>
      </c>
      <c r="AR50" s="52" t="str">
        <f t="shared" si="62"/>
        <v>.</v>
      </c>
      <c r="AS50" s="52" t="str">
        <f t="shared" si="63"/>
        <v>.</v>
      </c>
      <c r="AT50" s="52" t="str">
        <f t="shared" si="64"/>
        <v>.</v>
      </c>
      <c r="AU50" s="52" t="str">
        <f t="shared" si="65"/>
        <v>.</v>
      </c>
      <c r="AV50" s="52" t="str">
        <f t="shared" si="66"/>
        <v>.</v>
      </c>
      <c r="AW50" s="44" t="str">
        <f t="shared" si="67"/>
        <v/>
      </c>
      <c r="AX50" s="52" t="str">
        <f t="shared" si="68"/>
        <v>.</v>
      </c>
      <c r="AY50" s="52" t="str">
        <f t="shared" si="69"/>
        <v>.</v>
      </c>
      <c r="AZ50" s="52" t="str">
        <f t="shared" si="70"/>
        <v>.</v>
      </c>
      <c r="BA50" s="52" t="str">
        <f t="shared" si="71"/>
        <v>.</v>
      </c>
      <c r="BB50" s="52" t="str">
        <f t="shared" si="72"/>
        <v>.</v>
      </c>
      <c r="BC50" s="44" t="str">
        <f t="shared" si="73"/>
        <v/>
      </c>
      <c r="BD50" s="52" t="str">
        <f t="shared" si="74"/>
        <v>.</v>
      </c>
      <c r="BE50" s="52" t="str">
        <f t="shared" si="75"/>
        <v>.</v>
      </c>
      <c r="BF50" s="52" t="str">
        <f t="shared" si="76"/>
        <v>.</v>
      </c>
      <c r="BG50" s="52" t="str">
        <f t="shared" si="77"/>
        <v>.</v>
      </c>
      <c r="BH50" s="52" t="str">
        <f t="shared" si="78"/>
        <v>.</v>
      </c>
      <c r="BI50" s="44" t="str">
        <f t="shared" si="79"/>
        <v/>
      </c>
      <c r="BJ50" s="52" t="str">
        <f t="shared" si="80"/>
        <v>.</v>
      </c>
      <c r="BK50" s="52" t="str">
        <f t="shared" si="81"/>
        <v>.</v>
      </c>
      <c r="BL50" s="52" t="str">
        <f t="shared" si="82"/>
        <v>.</v>
      </c>
      <c r="BM50" s="52" t="str">
        <f t="shared" si="83"/>
        <v>.</v>
      </c>
      <c r="BN50" s="52" t="str">
        <f t="shared" si="84"/>
        <v>.</v>
      </c>
      <c r="BO50" s="44" t="str">
        <f t="shared" si="85"/>
        <v/>
      </c>
      <c r="BP50" s="52" t="str">
        <f t="shared" si="86"/>
        <v>.</v>
      </c>
      <c r="BQ50" s="52" t="str">
        <f t="shared" si="87"/>
        <v>.</v>
      </c>
      <c r="BR50" s="52" t="str">
        <f t="shared" si="88"/>
        <v>.</v>
      </c>
      <c r="BS50" s="52" t="str">
        <f t="shared" si="89"/>
        <v>.</v>
      </c>
      <c r="BT50" s="52" t="str">
        <f t="shared" si="90"/>
        <v>.</v>
      </c>
      <c r="BU50" s="44" t="str">
        <f t="shared" si="91"/>
        <v/>
      </c>
      <c r="BV50" s="52" t="str">
        <f t="shared" si="92"/>
        <v>.</v>
      </c>
      <c r="BW50" s="52" t="str">
        <f t="shared" si="93"/>
        <v>.</v>
      </c>
      <c r="BX50" s="52" t="str">
        <f t="shared" si="94"/>
        <v>.</v>
      </c>
      <c r="BY50" s="52" t="str">
        <f t="shared" si="95"/>
        <v>.</v>
      </c>
      <c r="BZ50" s="52" t="str">
        <f t="shared" si="96"/>
        <v>.</v>
      </c>
      <c r="CA50" s="44" t="str">
        <f t="shared" si="97"/>
        <v/>
      </c>
      <c r="CB50" s="52" t="str">
        <f t="shared" si="98"/>
        <v>.</v>
      </c>
      <c r="CC50" s="52" t="str">
        <f t="shared" si="99"/>
        <v>.</v>
      </c>
      <c r="CD50" s="52" t="str">
        <f t="shared" si="100"/>
        <v>.</v>
      </c>
      <c r="CE50" s="52" t="str">
        <f t="shared" si="101"/>
        <v>.</v>
      </c>
      <c r="CF50" s="52" t="str">
        <f t="shared" si="102"/>
        <v>.</v>
      </c>
      <c r="CG50" s="44" t="str">
        <f t="shared" si="103"/>
        <v/>
      </c>
    </row>
    <row r="51" spans="1:85" s="10" customFormat="1" ht="15" customHeight="1" x14ac:dyDescent="0.25">
      <c r="A51" s="283" t="str">
        <f>IF('Work Packages'!A51="","",'Work Packages'!A51)</f>
        <v/>
      </c>
      <c r="B51" s="284" t="str">
        <f>IF('Work Packages'!B51="","",'Work Packages'!B51)</f>
        <v/>
      </c>
      <c r="C51" s="284" t="str">
        <f>IF('Work Packages'!C51="","",'Work Packages'!C51)</f>
        <v/>
      </c>
      <c r="D51" s="285" t="str">
        <f>IF('Work Packages'!D51="","",'Work Packages'!D51)</f>
        <v/>
      </c>
      <c r="E51" s="4"/>
      <c r="F51" s="5">
        <v>0</v>
      </c>
      <c r="G51" s="60" t="str">
        <f>IF(E51="","",VLOOKUP(E51,'Personnel Base Data'!$A$5:$B$10,2,FALSE))</f>
        <v/>
      </c>
      <c r="H51" s="38" t="str">
        <f>IF(E51="","",VLOOKUP(E51,'Personnel Base Data'!$A$5:$C$10,3,FALSE)*F51*$D51/12)</f>
        <v/>
      </c>
      <c r="I51" s="4"/>
      <c r="J51" s="5">
        <v>0</v>
      </c>
      <c r="K51" s="58" t="str">
        <f>IF(I51="","",VLOOKUP(I51,'Personnel Base Data'!$E$5:$F$10,2,FALSE))</f>
        <v/>
      </c>
      <c r="L51" s="6" t="str">
        <f>IF(I51="","",VLOOKUP(I51,'Personnel Base Data'!$E$5:$G$10,3,FALSE)*J51*$D51/12)</f>
        <v/>
      </c>
      <c r="M51" s="4"/>
      <c r="N51" s="5">
        <v>0</v>
      </c>
      <c r="O51" s="55" t="str">
        <f>IF(M51="","",VLOOKUP(M51,'Personnel Base Data'!$I$5:$J$10,2,FALSE))</f>
        <v/>
      </c>
      <c r="P51" s="65" t="str">
        <f>IF(M51="","",VLOOKUP(M51,'Personnel Base Data'!$I$5:$K$10,3,FALSE)*N51*$D51/12)</f>
        <v/>
      </c>
      <c r="Q51" s="4"/>
      <c r="R51" s="5">
        <v>0</v>
      </c>
      <c r="S51" s="64" t="str">
        <f>IF(Q51="","",VLOOKUP(Q51,'Personnel Base Data'!$M$5:$N$10,2,FALSE))</f>
        <v/>
      </c>
      <c r="T51" s="7" t="str">
        <f>IF(Q51="","",VLOOKUP(Q51,'Personnel Base Data'!$M$5:$O$10,3,FALSE)*R51*$D51/12)</f>
        <v/>
      </c>
      <c r="U51" s="4"/>
      <c r="V51" s="5">
        <v>0</v>
      </c>
      <c r="W51" s="62" t="str">
        <f>IF(U51="","",VLOOKUP(U51,'Personnel Base Data'!$Q$5:$R$10,2,FALSE))</f>
        <v/>
      </c>
      <c r="X51" s="8" t="str">
        <f>IF(U51="","",VLOOKUP(U51,'Personnel Base Data'!$Q$5:$S$10,3,FALSE)*V51*$D51/12)</f>
        <v/>
      </c>
      <c r="Y51" s="4"/>
      <c r="Z51" s="5">
        <v>0</v>
      </c>
      <c r="AA51" s="128" t="str">
        <f>IF(Y51="","",VLOOKUP(Y51,'Personnel Base Data'!$U$5:$V$10,2,FALSE))</f>
        <v/>
      </c>
      <c r="AB51" s="129" t="str">
        <f>IF(Y51="","",VLOOKUP(Y51,'Personnel Base Data'!$U$5:$W$10,3,FALSE)*Z51*$D51/12)</f>
        <v/>
      </c>
      <c r="AC51" s="4"/>
      <c r="AD51" s="5">
        <v>0</v>
      </c>
      <c r="AE51" s="131" t="str">
        <f>IF(AC51="","",VLOOKUP(AC51,'Personnel Base Data'!$Y$5:$Z$10,2,FALSE))</f>
        <v/>
      </c>
      <c r="AF51" s="132" t="str">
        <f>IF(AC51="","",VLOOKUP(AC51,'Personnel Base Data'!$Y$5:$AA$10,3,FALSE)*AD51*$D51/12)</f>
        <v/>
      </c>
      <c r="AG51" s="4"/>
      <c r="AH51" s="5">
        <v>0</v>
      </c>
      <c r="AI51" s="141" t="str">
        <f>IF(AG51="","",VLOOKUP(AG51,'Personnel Base Data'!$AC$5:$AD$10,2,FALSE))</f>
        <v/>
      </c>
      <c r="AJ51" s="142" t="str">
        <f>IF(AG51="","",VLOOKUP(AG51,'Personnel Base Data'!$AC$5:$AE$10,3,FALSE)*AH51*$D51/12)</f>
        <v/>
      </c>
      <c r="AK51" s="44"/>
      <c r="AL51" s="52" t="str">
        <f t="shared" si="56"/>
        <v>.</v>
      </c>
      <c r="AM51" s="52" t="str">
        <f t="shared" si="57"/>
        <v>.</v>
      </c>
      <c r="AN51" s="52" t="str">
        <f t="shared" si="58"/>
        <v>.</v>
      </c>
      <c r="AO51" s="52" t="str">
        <f t="shared" si="59"/>
        <v>.</v>
      </c>
      <c r="AP51" s="52" t="str">
        <f t="shared" si="60"/>
        <v>.</v>
      </c>
      <c r="AQ51" s="44" t="str">
        <f t="shared" si="61"/>
        <v/>
      </c>
      <c r="AR51" s="52" t="str">
        <f t="shared" si="62"/>
        <v>.</v>
      </c>
      <c r="AS51" s="52" t="str">
        <f t="shared" si="63"/>
        <v>.</v>
      </c>
      <c r="AT51" s="52" t="str">
        <f t="shared" si="64"/>
        <v>.</v>
      </c>
      <c r="AU51" s="52" t="str">
        <f t="shared" si="65"/>
        <v>.</v>
      </c>
      <c r="AV51" s="52" t="str">
        <f t="shared" si="66"/>
        <v>.</v>
      </c>
      <c r="AW51" s="44" t="str">
        <f t="shared" si="67"/>
        <v/>
      </c>
      <c r="AX51" s="52" t="str">
        <f t="shared" si="68"/>
        <v>.</v>
      </c>
      <c r="AY51" s="52" t="str">
        <f t="shared" si="69"/>
        <v>.</v>
      </c>
      <c r="AZ51" s="52" t="str">
        <f t="shared" si="70"/>
        <v>.</v>
      </c>
      <c r="BA51" s="52" t="str">
        <f t="shared" si="71"/>
        <v>.</v>
      </c>
      <c r="BB51" s="52" t="str">
        <f t="shared" si="72"/>
        <v>.</v>
      </c>
      <c r="BC51" s="44" t="str">
        <f t="shared" si="73"/>
        <v/>
      </c>
      <c r="BD51" s="52" t="str">
        <f t="shared" si="74"/>
        <v>.</v>
      </c>
      <c r="BE51" s="52" t="str">
        <f t="shared" si="75"/>
        <v>.</v>
      </c>
      <c r="BF51" s="52" t="str">
        <f t="shared" si="76"/>
        <v>.</v>
      </c>
      <c r="BG51" s="52" t="str">
        <f t="shared" si="77"/>
        <v>.</v>
      </c>
      <c r="BH51" s="52" t="str">
        <f t="shared" si="78"/>
        <v>.</v>
      </c>
      <c r="BI51" s="44" t="str">
        <f t="shared" si="79"/>
        <v/>
      </c>
      <c r="BJ51" s="52" t="str">
        <f t="shared" si="80"/>
        <v>.</v>
      </c>
      <c r="BK51" s="52" t="str">
        <f t="shared" si="81"/>
        <v>.</v>
      </c>
      <c r="BL51" s="52" t="str">
        <f t="shared" si="82"/>
        <v>.</v>
      </c>
      <c r="BM51" s="52" t="str">
        <f t="shared" si="83"/>
        <v>.</v>
      </c>
      <c r="BN51" s="52" t="str">
        <f t="shared" si="84"/>
        <v>.</v>
      </c>
      <c r="BO51" s="44" t="str">
        <f t="shared" si="85"/>
        <v/>
      </c>
      <c r="BP51" s="52" t="str">
        <f t="shared" si="86"/>
        <v>.</v>
      </c>
      <c r="BQ51" s="52" t="str">
        <f t="shared" si="87"/>
        <v>.</v>
      </c>
      <c r="BR51" s="52" t="str">
        <f t="shared" si="88"/>
        <v>.</v>
      </c>
      <c r="BS51" s="52" t="str">
        <f t="shared" si="89"/>
        <v>.</v>
      </c>
      <c r="BT51" s="52" t="str">
        <f t="shared" si="90"/>
        <v>.</v>
      </c>
      <c r="BU51" s="44" t="str">
        <f t="shared" si="91"/>
        <v/>
      </c>
      <c r="BV51" s="52" t="str">
        <f t="shared" si="92"/>
        <v>.</v>
      </c>
      <c r="BW51" s="52" t="str">
        <f t="shared" si="93"/>
        <v>.</v>
      </c>
      <c r="BX51" s="52" t="str">
        <f t="shared" si="94"/>
        <v>.</v>
      </c>
      <c r="BY51" s="52" t="str">
        <f t="shared" si="95"/>
        <v>.</v>
      </c>
      <c r="BZ51" s="52" t="str">
        <f t="shared" si="96"/>
        <v>.</v>
      </c>
      <c r="CA51" s="44" t="str">
        <f t="shared" si="97"/>
        <v/>
      </c>
      <c r="CB51" s="52" t="str">
        <f t="shared" si="98"/>
        <v>.</v>
      </c>
      <c r="CC51" s="52" t="str">
        <f t="shared" si="99"/>
        <v>.</v>
      </c>
      <c r="CD51" s="52" t="str">
        <f t="shared" si="100"/>
        <v>.</v>
      </c>
      <c r="CE51" s="52" t="str">
        <f t="shared" si="101"/>
        <v>.</v>
      </c>
      <c r="CF51" s="52" t="str">
        <f t="shared" si="102"/>
        <v>.</v>
      </c>
      <c r="CG51" s="44" t="str">
        <f t="shared" si="103"/>
        <v/>
      </c>
    </row>
    <row r="52" spans="1:85" s="10" customFormat="1" ht="15" customHeight="1" x14ac:dyDescent="0.25">
      <c r="A52" s="283" t="str">
        <f>IF('Work Packages'!A52="","",'Work Packages'!A52)</f>
        <v/>
      </c>
      <c r="B52" s="284" t="str">
        <f>IF('Work Packages'!B52="","",'Work Packages'!B52)</f>
        <v/>
      </c>
      <c r="C52" s="284" t="str">
        <f>IF('Work Packages'!C52="","",'Work Packages'!C52)</f>
        <v/>
      </c>
      <c r="D52" s="285" t="str">
        <f>IF('Work Packages'!D52="","",'Work Packages'!D52)</f>
        <v/>
      </c>
      <c r="E52" s="4"/>
      <c r="F52" s="5">
        <v>0</v>
      </c>
      <c r="G52" s="60" t="str">
        <f>IF(E52="","",VLOOKUP(E52,'Personnel Base Data'!$A$5:$B$10,2,FALSE))</f>
        <v/>
      </c>
      <c r="H52" s="38" t="str">
        <f>IF(E52="","",VLOOKUP(E52,'Personnel Base Data'!$A$5:$C$10,3,FALSE)*F52*$D52/12)</f>
        <v/>
      </c>
      <c r="I52" s="4"/>
      <c r="J52" s="5">
        <v>0</v>
      </c>
      <c r="K52" s="58" t="str">
        <f>IF(I52="","",VLOOKUP(I52,'Personnel Base Data'!$E$5:$F$10,2,FALSE))</f>
        <v/>
      </c>
      <c r="L52" s="6" t="str">
        <f>IF(I52="","",VLOOKUP(I52,'Personnel Base Data'!$E$5:$G$10,3,FALSE)*J52*$D52/12)</f>
        <v/>
      </c>
      <c r="M52" s="4"/>
      <c r="N52" s="5">
        <v>0</v>
      </c>
      <c r="O52" s="55" t="str">
        <f>IF(M52="","",VLOOKUP(M52,'Personnel Base Data'!$I$5:$J$10,2,FALSE))</f>
        <v/>
      </c>
      <c r="P52" s="65" t="str">
        <f>IF(M52="","",VLOOKUP(M52,'Personnel Base Data'!$I$5:$K$10,3,FALSE)*N52*$D52/12)</f>
        <v/>
      </c>
      <c r="Q52" s="4"/>
      <c r="R52" s="5">
        <v>0</v>
      </c>
      <c r="S52" s="64" t="str">
        <f>IF(Q52="","",VLOOKUP(Q52,'Personnel Base Data'!$M$5:$N$10,2,FALSE))</f>
        <v/>
      </c>
      <c r="T52" s="7" t="str">
        <f>IF(Q52="","",VLOOKUP(Q52,'Personnel Base Data'!$M$5:$O$10,3,FALSE)*R52*$D52/12)</f>
        <v/>
      </c>
      <c r="U52" s="4"/>
      <c r="V52" s="5">
        <v>0</v>
      </c>
      <c r="W52" s="62" t="str">
        <f>IF(U52="","",VLOOKUP(U52,'Personnel Base Data'!$Q$5:$R$10,2,FALSE))</f>
        <v/>
      </c>
      <c r="X52" s="8" t="str">
        <f>IF(U52="","",VLOOKUP(U52,'Personnel Base Data'!$Q$5:$S$10,3,FALSE)*V52*$D52/12)</f>
        <v/>
      </c>
      <c r="Y52" s="4"/>
      <c r="Z52" s="5">
        <v>0</v>
      </c>
      <c r="AA52" s="128" t="str">
        <f>IF(Y52="","",VLOOKUP(Y52,'Personnel Base Data'!$U$5:$V$10,2,FALSE))</f>
        <v/>
      </c>
      <c r="AB52" s="129" t="str">
        <f>IF(Y52="","",VLOOKUP(Y52,'Personnel Base Data'!$U$5:$W$10,3,FALSE)*Z52*$D52/12)</f>
        <v/>
      </c>
      <c r="AC52" s="4"/>
      <c r="AD52" s="5">
        <v>0</v>
      </c>
      <c r="AE52" s="131" t="str">
        <f>IF(AC52="","",VLOOKUP(AC52,'Personnel Base Data'!$Y$5:$Z$10,2,FALSE))</f>
        <v/>
      </c>
      <c r="AF52" s="132" t="str">
        <f>IF(AC52="","",VLOOKUP(AC52,'Personnel Base Data'!$Y$5:$AA$10,3,FALSE)*AD52*$D52/12)</f>
        <v/>
      </c>
      <c r="AG52" s="4"/>
      <c r="AH52" s="5">
        <v>0</v>
      </c>
      <c r="AI52" s="141" t="str">
        <f>IF(AG52="","",VLOOKUP(AG52,'Personnel Base Data'!$AC$5:$AD$10,2,FALSE))</f>
        <v/>
      </c>
      <c r="AJ52" s="142" t="str">
        <f>IF(AG52="","",VLOOKUP(AG52,'Personnel Base Data'!$AC$5:$AE$10,3,FALSE)*AH52*$D52/12)</f>
        <v/>
      </c>
      <c r="AK52" s="44"/>
      <c r="AL52" s="52" t="str">
        <f t="shared" si="56"/>
        <v>.</v>
      </c>
      <c r="AM52" s="52" t="str">
        <f t="shared" si="57"/>
        <v>.</v>
      </c>
      <c r="AN52" s="52" t="str">
        <f t="shared" si="58"/>
        <v>.</v>
      </c>
      <c r="AO52" s="52" t="str">
        <f t="shared" si="59"/>
        <v>.</v>
      </c>
      <c r="AP52" s="52" t="str">
        <f t="shared" si="60"/>
        <v>.</v>
      </c>
      <c r="AQ52" s="44" t="str">
        <f t="shared" si="61"/>
        <v/>
      </c>
      <c r="AR52" s="52" t="str">
        <f t="shared" si="62"/>
        <v>.</v>
      </c>
      <c r="AS52" s="52" t="str">
        <f t="shared" si="63"/>
        <v>.</v>
      </c>
      <c r="AT52" s="52" t="str">
        <f t="shared" si="64"/>
        <v>.</v>
      </c>
      <c r="AU52" s="52" t="str">
        <f t="shared" si="65"/>
        <v>.</v>
      </c>
      <c r="AV52" s="52" t="str">
        <f t="shared" si="66"/>
        <v>.</v>
      </c>
      <c r="AW52" s="44" t="str">
        <f t="shared" si="67"/>
        <v/>
      </c>
      <c r="AX52" s="52" t="str">
        <f t="shared" si="68"/>
        <v>.</v>
      </c>
      <c r="AY52" s="52" t="str">
        <f t="shared" si="69"/>
        <v>.</v>
      </c>
      <c r="AZ52" s="52" t="str">
        <f t="shared" si="70"/>
        <v>.</v>
      </c>
      <c r="BA52" s="52" t="str">
        <f t="shared" si="71"/>
        <v>.</v>
      </c>
      <c r="BB52" s="52" t="str">
        <f t="shared" si="72"/>
        <v>.</v>
      </c>
      <c r="BC52" s="44" t="str">
        <f t="shared" si="73"/>
        <v/>
      </c>
      <c r="BD52" s="52" t="str">
        <f t="shared" si="74"/>
        <v>.</v>
      </c>
      <c r="BE52" s="52" t="str">
        <f t="shared" si="75"/>
        <v>.</v>
      </c>
      <c r="BF52" s="52" t="str">
        <f t="shared" si="76"/>
        <v>.</v>
      </c>
      <c r="BG52" s="52" t="str">
        <f t="shared" si="77"/>
        <v>.</v>
      </c>
      <c r="BH52" s="52" t="str">
        <f t="shared" si="78"/>
        <v>.</v>
      </c>
      <c r="BI52" s="44" t="str">
        <f t="shared" si="79"/>
        <v/>
      </c>
      <c r="BJ52" s="52" t="str">
        <f t="shared" si="80"/>
        <v>.</v>
      </c>
      <c r="BK52" s="52" t="str">
        <f t="shared" si="81"/>
        <v>.</v>
      </c>
      <c r="BL52" s="52" t="str">
        <f t="shared" si="82"/>
        <v>.</v>
      </c>
      <c r="BM52" s="52" t="str">
        <f t="shared" si="83"/>
        <v>.</v>
      </c>
      <c r="BN52" s="52" t="str">
        <f t="shared" si="84"/>
        <v>.</v>
      </c>
      <c r="BO52" s="44" t="str">
        <f t="shared" si="85"/>
        <v/>
      </c>
      <c r="BP52" s="52" t="str">
        <f t="shared" si="86"/>
        <v>.</v>
      </c>
      <c r="BQ52" s="52" t="str">
        <f t="shared" si="87"/>
        <v>.</v>
      </c>
      <c r="BR52" s="52" t="str">
        <f t="shared" si="88"/>
        <v>.</v>
      </c>
      <c r="BS52" s="52" t="str">
        <f t="shared" si="89"/>
        <v>.</v>
      </c>
      <c r="BT52" s="52" t="str">
        <f t="shared" si="90"/>
        <v>.</v>
      </c>
      <c r="BU52" s="44" t="str">
        <f t="shared" si="91"/>
        <v/>
      </c>
      <c r="BV52" s="52" t="str">
        <f t="shared" si="92"/>
        <v>.</v>
      </c>
      <c r="BW52" s="52" t="str">
        <f t="shared" si="93"/>
        <v>.</v>
      </c>
      <c r="BX52" s="52" t="str">
        <f t="shared" si="94"/>
        <v>.</v>
      </c>
      <c r="BY52" s="52" t="str">
        <f t="shared" si="95"/>
        <v>.</v>
      </c>
      <c r="BZ52" s="52" t="str">
        <f t="shared" si="96"/>
        <v>.</v>
      </c>
      <c r="CA52" s="44" t="str">
        <f t="shared" si="97"/>
        <v/>
      </c>
      <c r="CB52" s="52" t="str">
        <f t="shared" si="98"/>
        <v>.</v>
      </c>
      <c r="CC52" s="52" t="str">
        <f t="shared" si="99"/>
        <v>.</v>
      </c>
      <c r="CD52" s="52" t="str">
        <f t="shared" si="100"/>
        <v>.</v>
      </c>
      <c r="CE52" s="52" t="str">
        <f t="shared" si="101"/>
        <v>.</v>
      </c>
      <c r="CF52" s="52" t="str">
        <f t="shared" si="102"/>
        <v>.</v>
      </c>
      <c r="CG52" s="44" t="str">
        <f t="shared" si="103"/>
        <v/>
      </c>
    </row>
    <row r="53" spans="1:85" s="10" customFormat="1" ht="15" customHeight="1" x14ac:dyDescent="0.25">
      <c r="A53" s="283" t="str">
        <f>IF('Work Packages'!A53="","",'Work Packages'!A53)</f>
        <v/>
      </c>
      <c r="B53" s="284" t="str">
        <f>IF('Work Packages'!B53="","",'Work Packages'!B53)</f>
        <v/>
      </c>
      <c r="C53" s="284" t="str">
        <f>IF('Work Packages'!C53="","",'Work Packages'!C53)</f>
        <v/>
      </c>
      <c r="D53" s="285" t="str">
        <f>IF('Work Packages'!D53="","",'Work Packages'!D53)</f>
        <v/>
      </c>
      <c r="E53" s="4"/>
      <c r="F53" s="5">
        <v>0</v>
      </c>
      <c r="G53" s="60" t="str">
        <f>IF(E53="","",VLOOKUP(E53,'Personnel Base Data'!$A$5:$B$10,2,FALSE))</f>
        <v/>
      </c>
      <c r="H53" s="38" t="str">
        <f>IF(E53="","",VLOOKUP(E53,'Personnel Base Data'!$A$5:$C$10,3,FALSE)*F53*$D53/12)</f>
        <v/>
      </c>
      <c r="I53" s="4"/>
      <c r="J53" s="5">
        <v>0</v>
      </c>
      <c r="K53" s="58" t="str">
        <f>IF(I53="","",VLOOKUP(I53,'Personnel Base Data'!$E$5:$F$10,2,FALSE))</f>
        <v/>
      </c>
      <c r="L53" s="6" t="str">
        <f>IF(I53="","",VLOOKUP(I53,'Personnel Base Data'!$E$5:$G$10,3,FALSE)*J53*$D53/12)</f>
        <v/>
      </c>
      <c r="M53" s="4"/>
      <c r="N53" s="5">
        <v>0</v>
      </c>
      <c r="O53" s="55" t="str">
        <f>IF(M53="","",VLOOKUP(M53,'Personnel Base Data'!$I$5:$J$10,2,FALSE))</f>
        <v/>
      </c>
      <c r="P53" s="65" t="str">
        <f>IF(M53="","",VLOOKUP(M53,'Personnel Base Data'!$I$5:$K$10,3,FALSE)*N53*$D53/12)</f>
        <v/>
      </c>
      <c r="Q53" s="4"/>
      <c r="R53" s="5">
        <v>0</v>
      </c>
      <c r="S53" s="64" t="str">
        <f>IF(Q53="","",VLOOKUP(Q53,'Personnel Base Data'!$M$5:$N$10,2,FALSE))</f>
        <v/>
      </c>
      <c r="T53" s="7" t="str">
        <f>IF(Q53="","",VLOOKUP(Q53,'Personnel Base Data'!$M$5:$O$10,3,FALSE)*R53*$D53/12)</f>
        <v/>
      </c>
      <c r="U53" s="4"/>
      <c r="V53" s="5">
        <v>0</v>
      </c>
      <c r="W53" s="62" t="str">
        <f>IF(U53="","",VLOOKUP(U53,'Personnel Base Data'!$Q$5:$R$10,2,FALSE))</f>
        <v/>
      </c>
      <c r="X53" s="8" t="str">
        <f>IF(U53="","",VLOOKUP(U53,'Personnel Base Data'!$Q$5:$S$10,3,FALSE)*V53*$D53/12)</f>
        <v/>
      </c>
      <c r="Y53" s="4"/>
      <c r="Z53" s="5">
        <v>0</v>
      </c>
      <c r="AA53" s="128" t="str">
        <f>IF(Y53="","",VLOOKUP(Y53,'Personnel Base Data'!$U$5:$V$10,2,FALSE))</f>
        <v/>
      </c>
      <c r="AB53" s="129" t="str">
        <f>IF(Y53="","",VLOOKUP(Y53,'Personnel Base Data'!$U$5:$W$10,3,FALSE)*Z53*$D53/12)</f>
        <v/>
      </c>
      <c r="AC53" s="4"/>
      <c r="AD53" s="5">
        <v>0</v>
      </c>
      <c r="AE53" s="131" t="str">
        <f>IF(AC53="","",VLOOKUP(AC53,'Personnel Base Data'!$Y$5:$Z$10,2,FALSE))</f>
        <v/>
      </c>
      <c r="AF53" s="132" t="str">
        <f>IF(AC53="","",VLOOKUP(AC53,'Personnel Base Data'!$Y$5:$AA$10,3,FALSE)*AD53*$D53/12)</f>
        <v/>
      </c>
      <c r="AG53" s="4"/>
      <c r="AH53" s="5">
        <v>0</v>
      </c>
      <c r="AI53" s="141" t="str">
        <f>IF(AG53="","",VLOOKUP(AG53,'Personnel Base Data'!$AC$5:$AD$10,2,FALSE))</f>
        <v/>
      </c>
      <c r="AJ53" s="142" t="str">
        <f>IF(AG53="","",VLOOKUP(AG53,'Personnel Base Data'!$AC$5:$AE$10,3,FALSE)*AH53*$D53/12)</f>
        <v/>
      </c>
      <c r="AK53" s="44"/>
      <c r="AL53" s="52" t="str">
        <f t="shared" si="56"/>
        <v>.</v>
      </c>
      <c r="AM53" s="52" t="str">
        <f t="shared" si="57"/>
        <v>.</v>
      </c>
      <c r="AN53" s="52" t="str">
        <f t="shared" si="58"/>
        <v>.</v>
      </c>
      <c r="AO53" s="52" t="str">
        <f t="shared" si="59"/>
        <v>.</v>
      </c>
      <c r="AP53" s="52" t="str">
        <f t="shared" si="60"/>
        <v>.</v>
      </c>
      <c r="AQ53" s="44" t="str">
        <f t="shared" si="61"/>
        <v/>
      </c>
      <c r="AR53" s="52" t="str">
        <f t="shared" si="62"/>
        <v>.</v>
      </c>
      <c r="AS53" s="52" t="str">
        <f t="shared" si="63"/>
        <v>.</v>
      </c>
      <c r="AT53" s="52" t="str">
        <f t="shared" si="64"/>
        <v>.</v>
      </c>
      <c r="AU53" s="52" t="str">
        <f t="shared" si="65"/>
        <v>.</v>
      </c>
      <c r="AV53" s="52" t="str">
        <f t="shared" si="66"/>
        <v>.</v>
      </c>
      <c r="AW53" s="44" t="str">
        <f t="shared" si="67"/>
        <v/>
      </c>
      <c r="AX53" s="52" t="str">
        <f t="shared" si="68"/>
        <v>.</v>
      </c>
      <c r="AY53" s="52" t="str">
        <f t="shared" si="69"/>
        <v>.</v>
      </c>
      <c r="AZ53" s="52" t="str">
        <f t="shared" si="70"/>
        <v>.</v>
      </c>
      <c r="BA53" s="52" t="str">
        <f t="shared" si="71"/>
        <v>.</v>
      </c>
      <c r="BB53" s="52" t="str">
        <f t="shared" si="72"/>
        <v>.</v>
      </c>
      <c r="BC53" s="44" t="str">
        <f t="shared" si="73"/>
        <v/>
      </c>
      <c r="BD53" s="52" t="str">
        <f t="shared" si="74"/>
        <v>.</v>
      </c>
      <c r="BE53" s="52" t="str">
        <f t="shared" si="75"/>
        <v>.</v>
      </c>
      <c r="BF53" s="52" t="str">
        <f t="shared" si="76"/>
        <v>.</v>
      </c>
      <c r="BG53" s="52" t="str">
        <f t="shared" si="77"/>
        <v>.</v>
      </c>
      <c r="BH53" s="52" t="str">
        <f t="shared" si="78"/>
        <v>.</v>
      </c>
      <c r="BI53" s="44" t="str">
        <f t="shared" si="79"/>
        <v/>
      </c>
      <c r="BJ53" s="52" t="str">
        <f t="shared" si="80"/>
        <v>.</v>
      </c>
      <c r="BK53" s="52" t="str">
        <f t="shared" si="81"/>
        <v>.</v>
      </c>
      <c r="BL53" s="52" t="str">
        <f t="shared" si="82"/>
        <v>.</v>
      </c>
      <c r="BM53" s="52" t="str">
        <f t="shared" si="83"/>
        <v>.</v>
      </c>
      <c r="BN53" s="52" t="str">
        <f t="shared" si="84"/>
        <v>.</v>
      </c>
      <c r="BO53" s="44" t="str">
        <f t="shared" si="85"/>
        <v/>
      </c>
      <c r="BP53" s="52" t="str">
        <f t="shared" si="86"/>
        <v>.</v>
      </c>
      <c r="BQ53" s="52" t="str">
        <f t="shared" si="87"/>
        <v>.</v>
      </c>
      <c r="BR53" s="52" t="str">
        <f t="shared" si="88"/>
        <v>.</v>
      </c>
      <c r="BS53" s="52" t="str">
        <f t="shared" si="89"/>
        <v>.</v>
      </c>
      <c r="BT53" s="52" t="str">
        <f t="shared" si="90"/>
        <v>.</v>
      </c>
      <c r="BU53" s="44" t="str">
        <f t="shared" si="91"/>
        <v/>
      </c>
      <c r="BV53" s="52" t="str">
        <f t="shared" si="92"/>
        <v>.</v>
      </c>
      <c r="BW53" s="52" t="str">
        <f t="shared" si="93"/>
        <v>.</v>
      </c>
      <c r="BX53" s="52" t="str">
        <f t="shared" si="94"/>
        <v>.</v>
      </c>
      <c r="BY53" s="52" t="str">
        <f t="shared" si="95"/>
        <v>.</v>
      </c>
      <c r="BZ53" s="52" t="str">
        <f t="shared" si="96"/>
        <v>.</v>
      </c>
      <c r="CA53" s="44" t="str">
        <f t="shared" si="97"/>
        <v/>
      </c>
      <c r="CB53" s="52" t="str">
        <f t="shared" si="98"/>
        <v>.</v>
      </c>
      <c r="CC53" s="52" t="str">
        <f t="shared" si="99"/>
        <v>.</v>
      </c>
      <c r="CD53" s="52" t="str">
        <f t="shared" si="100"/>
        <v>.</v>
      </c>
      <c r="CE53" s="52" t="str">
        <f t="shared" si="101"/>
        <v>.</v>
      </c>
      <c r="CF53" s="52" t="str">
        <f t="shared" si="102"/>
        <v>.</v>
      </c>
      <c r="CG53" s="44" t="str">
        <f t="shared" si="103"/>
        <v/>
      </c>
    </row>
    <row r="54" spans="1:85" s="10" customFormat="1" ht="15" customHeight="1" x14ac:dyDescent="0.25">
      <c r="A54" s="283" t="str">
        <f>IF('Work Packages'!A54="","",'Work Packages'!A54)</f>
        <v/>
      </c>
      <c r="B54" s="284" t="str">
        <f>IF('Work Packages'!B54="","",'Work Packages'!B54)</f>
        <v/>
      </c>
      <c r="C54" s="284" t="str">
        <f>IF('Work Packages'!C54="","",'Work Packages'!C54)</f>
        <v/>
      </c>
      <c r="D54" s="285" t="str">
        <f>IF('Work Packages'!D54="","",'Work Packages'!D54)</f>
        <v/>
      </c>
      <c r="E54" s="4"/>
      <c r="F54" s="5">
        <v>0</v>
      </c>
      <c r="G54" s="60" t="str">
        <f>IF(E54="","",VLOOKUP(E54,'Personnel Base Data'!$A$5:$B$10,2,FALSE))</f>
        <v/>
      </c>
      <c r="H54" s="38" t="str">
        <f>IF(E54="","",VLOOKUP(E54,'Personnel Base Data'!$A$5:$C$10,3,FALSE)*F54*$D54/12)</f>
        <v/>
      </c>
      <c r="I54" s="4"/>
      <c r="J54" s="5">
        <v>0</v>
      </c>
      <c r="K54" s="58" t="str">
        <f>IF(I54="","",VLOOKUP(I54,'Personnel Base Data'!$E$5:$F$10,2,FALSE))</f>
        <v/>
      </c>
      <c r="L54" s="6" t="str">
        <f>IF(I54="","",VLOOKUP(I54,'Personnel Base Data'!$E$5:$G$10,3,FALSE)*J54*$D54/12)</f>
        <v/>
      </c>
      <c r="M54" s="4"/>
      <c r="N54" s="5">
        <v>0</v>
      </c>
      <c r="O54" s="55" t="str">
        <f>IF(M54="","",VLOOKUP(M54,'Personnel Base Data'!$I$5:$J$10,2,FALSE))</f>
        <v/>
      </c>
      <c r="P54" s="65" t="str">
        <f>IF(M54="","",VLOOKUP(M54,'Personnel Base Data'!$I$5:$K$10,3,FALSE)*N54*$D54/12)</f>
        <v/>
      </c>
      <c r="Q54" s="4"/>
      <c r="R54" s="5">
        <v>0</v>
      </c>
      <c r="S54" s="64" t="str">
        <f>IF(Q54="","",VLOOKUP(Q54,'Personnel Base Data'!$M$5:$N$10,2,FALSE))</f>
        <v/>
      </c>
      <c r="T54" s="7" t="str">
        <f>IF(Q54="","",VLOOKUP(Q54,'Personnel Base Data'!$M$5:$O$10,3,FALSE)*R54*$D54/12)</f>
        <v/>
      </c>
      <c r="U54" s="4"/>
      <c r="V54" s="5">
        <v>0</v>
      </c>
      <c r="W54" s="62" t="str">
        <f>IF(U54="","",VLOOKUP(U54,'Personnel Base Data'!$Q$5:$R$10,2,FALSE))</f>
        <v/>
      </c>
      <c r="X54" s="8" t="str">
        <f>IF(U54="","",VLOOKUP(U54,'Personnel Base Data'!$Q$5:$S$10,3,FALSE)*V54*$D54/12)</f>
        <v/>
      </c>
      <c r="Y54" s="4"/>
      <c r="Z54" s="5">
        <v>0</v>
      </c>
      <c r="AA54" s="128" t="str">
        <f>IF(Y54="","",VLOOKUP(Y54,'Personnel Base Data'!$U$5:$V$10,2,FALSE))</f>
        <v/>
      </c>
      <c r="AB54" s="129" t="str">
        <f>IF(Y54="","",VLOOKUP(Y54,'Personnel Base Data'!$U$5:$W$10,3,FALSE)*Z54*$D54/12)</f>
        <v/>
      </c>
      <c r="AC54" s="4"/>
      <c r="AD54" s="5">
        <v>0</v>
      </c>
      <c r="AE54" s="131" t="str">
        <f>IF(AC54="","",VLOOKUP(AC54,'Personnel Base Data'!$Y$5:$Z$10,2,FALSE))</f>
        <v/>
      </c>
      <c r="AF54" s="132" t="str">
        <f>IF(AC54="","",VLOOKUP(AC54,'Personnel Base Data'!$Y$5:$AA$10,3,FALSE)*AD54*$D54/12)</f>
        <v/>
      </c>
      <c r="AG54" s="4"/>
      <c r="AH54" s="5">
        <v>0</v>
      </c>
      <c r="AI54" s="141" t="str">
        <f>IF(AG54="","",VLOOKUP(AG54,'Personnel Base Data'!$AC$5:$AD$10,2,FALSE))</f>
        <v/>
      </c>
      <c r="AJ54" s="142" t="str">
        <f>IF(AG54="","",VLOOKUP(AG54,'Personnel Base Data'!$AC$5:$AE$10,3,FALSE)*AH54*$D54/12)</f>
        <v/>
      </c>
      <c r="AK54" s="44"/>
      <c r="AL54" s="52" t="str">
        <f t="shared" si="56"/>
        <v>.</v>
      </c>
      <c r="AM54" s="52" t="str">
        <f t="shared" si="57"/>
        <v>.</v>
      </c>
      <c r="AN54" s="52" t="str">
        <f t="shared" si="58"/>
        <v>.</v>
      </c>
      <c r="AO54" s="52" t="str">
        <f t="shared" si="59"/>
        <v>.</v>
      </c>
      <c r="AP54" s="52" t="str">
        <f t="shared" si="60"/>
        <v>.</v>
      </c>
      <c r="AQ54" s="44" t="str">
        <f t="shared" si="61"/>
        <v/>
      </c>
      <c r="AR54" s="52" t="str">
        <f t="shared" si="62"/>
        <v>.</v>
      </c>
      <c r="AS54" s="52" t="str">
        <f t="shared" si="63"/>
        <v>.</v>
      </c>
      <c r="AT54" s="52" t="str">
        <f t="shared" si="64"/>
        <v>.</v>
      </c>
      <c r="AU54" s="52" t="str">
        <f t="shared" si="65"/>
        <v>.</v>
      </c>
      <c r="AV54" s="52" t="str">
        <f t="shared" si="66"/>
        <v>.</v>
      </c>
      <c r="AW54" s="44" t="str">
        <f t="shared" si="67"/>
        <v/>
      </c>
      <c r="AX54" s="52" t="str">
        <f t="shared" si="68"/>
        <v>.</v>
      </c>
      <c r="AY54" s="52" t="str">
        <f t="shared" si="69"/>
        <v>.</v>
      </c>
      <c r="AZ54" s="52" t="str">
        <f t="shared" si="70"/>
        <v>.</v>
      </c>
      <c r="BA54" s="52" t="str">
        <f t="shared" si="71"/>
        <v>.</v>
      </c>
      <c r="BB54" s="52" t="str">
        <f t="shared" si="72"/>
        <v>.</v>
      </c>
      <c r="BC54" s="44" t="str">
        <f t="shared" si="73"/>
        <v/>
      </c>
      <c r="BD54" s="52" t="str">
        <f t="shared" si="74"/>
        <v>.</v>
      </c>
      <c r="BE54" s="52" t="str">
        <f t="shared" si="75"/>
        <v>.</v>
      </c>
      <c r="BF54" s="52" t="str">
        <f t="shared" si="76"/>
        <v>.</v>
      </c>
      <c r="BG54" s="52" t="str">
        <f t="shared" si="77"/>
        <v>.</v>
      </c>
      <c r="BH54" s="52" t="str">
        <f t="shared" si="78"/>
        <v>.</v>
      </c>
      <c r="BI54" s="44" t="str">
        <f t="shared" si="79"/>
        <v/>
      </c>
      <c r="BJ54" s="52" t="str">
        <f t="shared" si="80"/>
        <v>.</v>
      </c>
      <c r="BK54" s="52" t="str">
        <f t="shared" si="81"/>
        <v>.</v>
      </c>
      <c r="BL54" s="52" t="str">
        <f t="shared" si="82"/>
        <v>.</v>
      </c>
      <c r="BM54" s="52" t="str">
        <f t="shared" si="83"/>
        <v>.</v>
      </c>
      <c r="BN54" s="52" t="str">
        <f t="shared" si="84"/>
        <v>.</v>
      </c>
      <c r="BO54" s="44" t="str">
        <f t="shared" si="85"/>
        <v/>
      </c>
      <c r="BP54" s="52" t="str">
        <f t="shared" si="86"/>
        <v>.</v>
      </c>
      <c r="BQ54" s="52" t="str">
        <f t="shared" si="87"/>
        <v>.</v>
      </c>
      <c r="BR54" s="52" t="str">
        <f t="shared" si="88"/>
        <v>.</v>
      </c>
      <c r="BS54" s="52" t="str">
        <f t="shared" si="89"/>
        <v>.</v>
      </c>
      <c r="BT54" s="52" t="str">
        <f t="shared" si="90"/>
        <v>.</v>
      </c>
      <c r="BU54" s="44" t="str">
        <f t="shared" si="91"/>
        <v/>
      </c>
      <c r="BV54" s="52" t="str">
        <f t="shared" si="92"/>
        <v>.</v>
      </c>
      <c r="BW54" s="52" t="str">
        <f t="shared" si="93"/>
        <v>.</v>
      </c>
      <c r="BX54" s="52" t="str">
        <f t="shared" si="94"/>
        <v>.</v>
      </c>
      <c r="BY54" s="52" t="str">
        <f t="shared" si="95"/>
        <v>.</v>
      </c>
      <c r="BZ54" s="52" t="str">
        <f t="shared" si="96"/>
        <v>.</v>
      </c>
      <c r="CA54" s="44" t="str">
        <f t="shared" si="97"/>
        <v/>
      </c>
      <c r="CB54" s="52" t="str">
        <f t="shared" si="98"/>
        <v>.</v>
      </c>
      <c r="CC54" s="52" t="str">
        <f t="shared" si="99"/>
        <v>.</v>
      </c>
      <c r="CD54" s="52" t="str">
        <f t="shared" si="100"/>
        <v>.</v>
      </c>
      <c r="CE54" s="52" t="str">
        <f t="shared" si="101"/>
        <v>.</v>
      </c>
      <c r="CF54" s="52" t="str">
        <f t="shared" si="102"/>
        <v>.</v>
      </c>
      <c r="CG54" s="44" t="str">
        <f t="shared" si="103"/>
        <v/>
      </c>
    </row>
    <row r="55" spans="1:85" s="10" customFormat="1" ht="15" customHeight="1" x14ac:dyDescent="0.25">
      <c r="A55" s="283" t="str">
        <f>IF('Work Packages'!A55="","",'Work Packages'!A55)</f>
        <v/>
      </c>
      <c r="B55" s="284" t="str">
        <f>IF('Work Packages'!B55="","",'Work Packages'!B55)</f>
        <v/>
      </c>
      <c r="C55" s="284" t="str">
        <f>IF('Work Packages'!C55="","",'Work Packages'!C55)</f>
        <v/>
      </c>
      <c r="D55" s="285" t="str">
        <f>IF('Work Packages'!D55="","",'Work Packages'!D55)</f>
        <v/>
      </c>
      <c r="E55" s="4"/>
      <c r="F55" s="5">
        <v>0</v>
      </c>
      <c r="G55" s="60" t="str">
        <f>IF(E55="","",VLOOKUP(E55,'Personnel Base Data'!$A$5:$B$10,2,FALSE))</f>
        <v/>
      </c>
      <c r="H55" s="38" t="str">
        <f>IF(E55="","",VLOOKUP(E55,'Personnel Base Data'!$A$5:$C$10,3,FALSE)*F55*$D55/12)</f>
        <v/>
      </c>
      <c r="I55" s="4"/>
      <c r="J55" s="5">
        <v>0</v>
      </c>
      <c r="K55" s="58" t="str">
        <f>IF(I55="","",VLOOKUP(I55,'Personnel Base Data'!$E$5:$F$10,2,FALSE))</f>
        <v/>
      </c>
      <c r="L55" s="6" t="str">
        <f>IF(I55="","",VLOOKUP(I55,'Personnel Base Data'!$E$5:$G$10,3,FALSE)*J55*$D55/12)</f>
        <v/>
      </c>
      <c r="M55" s="4"/>
      <c r="N55" s="5">
        <v>0</v>
      </c>
      <c r="O55" s="55" t="str">
        <f>IF(M55="","",VLOOKUP(M55,'Personnel Base Data'!$I$5:$J$10,2,FALSE))</f>
        <v/>
      </c>
      <c r="P55" s="65" t="str">
        <f>IF(M55="","",VLOOKUP(M55,'Personnel Base Data'!$I$5:$K$10,3,FALSE)*N55*$D55/12)</f>
        <v/>
      </c>
      <c r="Q55" s="4"/>
      <c r="R55" s="5">
        <v>0</v>
      </c>
      <c r="S55" s="64" t="str">
        <f>IF(Q55="","",VLOOKUP(Q55,'Personnel Base Data'!$M$5:$N$10,2,FALSE))</f>
        <v/>
      </c>
      <c r="T55" s="7" t="str">
        <f>IF(Q55="","",VLOOKUP(Q55,'Personnel Base Data'!$M$5:$O$10,3,FALSE)*R55*$D55/12)</f>
        <v/>
      </c>
      <c r="U55" s="4"/>
      <c r="V55" s="5">
        <v>0</v>
      </c>
      <c r="W55" s="62" t="str">
        <f>IF(U55="","",VLOOKUP(U55,'Personnel Base Data'!$Q$5:$R$10,2,FALSE))</f>
        <v/>
      </c>
      <c r="X55" s="8" t="str">
        <f>IF(U55="","",VLOOKUP(U55,'Personnel Base Data'!$Q$5:$S$10,3,FALSE)*V55*$D55/12)</f>
        <v/>
      </c>
      <c r="Y55" s="4"/>
      <c r="Z55" s="5">
        <v>0</v>
      </c>
      <c r="AA55" s="128" t="str">
        <f>IF(Y55="","",VLOOKUP(Y55,'Personnel Base Data'!$U$5:$V$10,2,FALSE))</f>
        <v/>
      </c>
      <c r="AB55" s="129" t="str">
        <f>IF(Y55="","",VLOOKUP(Y55,'Personnel Base Data'!$U$5:$W$10,3,FALSE)*Z55*$D55/12)</f>
        <v/>
      </c>
      <c r="AC55" s="4"/>
      <c r="AD55" s="5">
        <v>0</v>
      </c>
      <c r="AE55" s="131" t="str">
        <f>IF(AC55="","",VLOOKUP(AC55,'Personnel Base Data'!$Y$5:$Z$10,2,FALSE))</f>
        <v/>
      </c>
      <c r="AF55" s="132" t="str">
        <f>IF(AC55="","",VLOOKUP(AC55,'Personnel Base Data'!$Y$5:$AA$10,3,FALSE)*AD55*$D55/12)</f>
        <v/>
      </c>
      <c r="AG55" s="4"/>
      <c r="AH55" s="5">
        <v>0</v>
      </c>
      <c r="AI55" s="141" t="str">
        <f>IF(AG55="","",VLOOKUP(AG55,'Personnel Base Data'!$AC$5:$AD$10,2,FALSE))</f>
        <v/>
      </c>
      <c r="AJ55" s="142" t="str">
        <f>IF(AG55="","",VLOOKUP(AG55,'Personnel Base Data'!$AC$5:$AE$10,3,FALSE)*AH55*$D55/12)</f>
        <v/>
      </c>
      <c r="AK55" s="44"/>
      <c r="AL55" s="52" t="str">
        <f t="shared" si="56"/>
        <v>.</v>
      </c>
      <c r="AM55" s="52" t="str">
        <f t="shared" si="57"/>
        <v>.</v>
      </c>
      <c r="AN55" s="52" t="str">
        <f t="shared" si="58"/>
        <v>.</v>
      </c>
      <c r="AO55" s="52" t="str">
        <f t="shared" si="59"/>
        <v>.</v>
      </c>
      <c r="AP55" s="52" t="str">
        <f t="shared" si="60"/>
        <v>.</v>
      </c>
      <c r="AQ55" s="44" t="str">
        <f t="shared" si="61"/>
        <v/>
      </c>
      <c r="AR55" s="52" t="str">
        <f t="shared" si="62"/>
        <v>.</v>
      </c>
      <c r="AS55" s="52" t="str">
        <f t="shared" si="63"/>
        <v>.</v>
      </c>
      <c r="AT55" s="52" t="str">
        <f t="shared" si="64"/>
        <v>.</v>
      </c>
      <c r="AU55" s="52" t="str">
        <f t="shared" si="65"/>
        <v>.</v>
      </c>
      <c r="AV55" s="52" t="str">
        <f t="shared" si="66"/>
        <v>.</v>
      </c>
      <c r="AW55" s="44" t="str">
        <f t="shared" si="67"/>
        <v/>
      </c>
      <c r="AX55" s="52" t="str">
        <f t="shared" si="68"/>
        <v>.</v>
      </c>
      <c r="AY55" s="52" t="str">
        <f t="shared" si="69"/>
        <v>.</v>
      </c>
      <c r="AZ55" s="52" t="str">
        <f t="shared" si="70"/>
        <v>.</v>
      </c>
      <c r="BA55" s="52" t="str">
        <f t="shared" si="71"/>
        <v>.</v>
      </c>
      <c r="BB55" s="52" t="str">
        <f t="shared" si="72"/>
        <v>.</v>
      </c>
      <c r="BC55" s="44" t="str">
        <f t="shared" si="73"/>
        <v/>
      </c>
      <c r="BD55" s="52" t="str">
        <f t="shared" si="74"/>
        <v>.</v>
      </c>
      <c r="BE55" s="52" t="str">
        <f t="shared" si="75"/>
        <v>.</v>
      </c>
      <c r="BF55" s="52" t="str">
        <f t="shared" si="76"/>
        <v>.</v>
      </c>
      <c r="BG55" s="52" t="str">
        <f t="shared" si="77"/>
        <v>.</v>
      </c>
      <c r="BH55" s="52" t="str">
        <f t="shared" si="78"/>
        <v>.</v>
      </c>
      <c r="BI55" s="44" t="str">
        <f t="shared" si="79"/>
        <v/>
      </c>
      <c r="BJ55" s="52" t="str">
        <f t="shared" si="80"/>
        <v>.</v>
      </c>
      <c r="BK55" s="52" t="str">
        <f t="shared" si="81"/>
        <v>.</v>
      </c>
      <c r="BL55" s="52" t="str">
        <f t="shared" si="82"/>
        <v>.</v>
      </c>
      <c r="BM55" s="52" t="str">
        <f t="shared" si="83"/>
        <v>.</v>
      </c>
      <c r="BN55" s="52" t="str">
        <f t="shared" si="84"/>
        <v>.</v>
      </c>
      <c r="BO55" s="44" t="str">
        <f t="shared" si="85"/>
        <v/>
      </c>
      <c r="BP55" s="52" t="str">
        <f t="shared" si="86"/>
        <v>.</v>
      </c>
      <c r="BQ55" s="52" t="str">
        <f t="shared" si="87"/>
        <v>.</v>
      </c>
      <c r="BR55" s="52" t="str">
        <f t="shared" si="88"/>
        <v>.</v>
      </c>
      <c r="BS55" s="52" t="str">
        <f t="shared" si="89"/>
        <v>.</v>
      </c>
      <c r="BT55" s="52" t="str">
        <f t="shared" si="90"/>
        <v>.</v>
      </c>
      <c r="BU55" s="44" t="str">
        <f t="shared" si="91"/>
        <v/>
      </c>
      <c r="BV55" s="52" t="str">
        <f t="shared" si="92"/>
        <v>.</v>
      </c>
      <c r="BW55" s="52" t="str">
        <f t="shared" si="93"/>
        <v>.</v>
      </c>
      <c r="BX55" s="52" t="str">
        <f t="shared" si="94"/>
        <v>.</v>
      </c>
      <c r="BY55" s="52" t="str">
        <f t="shared" si="95"/>
        <v>.</v>
      </c>
      <c r="BZ55" s="52" t="str">
        <f t="shared" si="96"/>
        <v>.</v>
      </c>
      <c r="CA55" s="44" t="str">
        <f t="shared" si="97"/>
        <v/>
      </c>
      <c r="CB55" s="52" t="str">
        <f t="shared" si="98"/>
        <v>.</v>
      </c>
      <c r="CC55" s="52" t="str">
        <f t="shared" si="99"/>
        <v>.</v>
      </c>
      <c r="CD55" s="52" t="str">
        <f t="shared" si="100"/>
        <v>.</v>
      </c>
      <c r="CE55" s="52" t="str">
        <f t="shared" si="101"/>
        <v>.</v>
      </c>
      <c r="CF55" s="52" t="str">
        <f t="shared" si="102"/>
        <v>.</v>
      </c>
      <c r="CG55" s="44" t="str">
        <f t="shared" si="103"/>
        <v/>
      </c>
    </row>
    <row r="56" spans="1:85" s="10" customFormat="1" ht="15" customHeight="1" x14ac:dyDescent="0.25">
      <c r="A56" s="283" t="str">
        <f>IF('Work Packages'!A56="","",'Work Packages'!A56)</f>
        <v/>
      </c>
      <c r="B56" s="284" t="str">
        <f>IF('Work Packages'!B56="","",'Work Packages'!B56)</f>
        <v/>
      </c>
      <c r="C56" s="284" t="str">
        <f>IF('Work Packages'!C56="","",'Work Packages'!C56)</f>
        <v/>
      </c>
      <c r="D56" s="285" t="str">
        <f>IF('Work Packages'!D56="","",'Work Packages'!D56)</f>
        <v/>
      </c>
      <c r="E56" s="4"/>
      <c r="F56" s="5">
        <v>0</v>
      </c>
      <c r="G56" s="60" t="str">
        <f>IF(E56="","",VLOOKUP(E56,'Personnel Base Data'!$A$5:$B$10,2,FALSE))</f>
        <v/>
      </c>
      <c r="H56" s="38" t="str">
        <f>IF(E56="","",VLOOKUP(E56,'Personnel Base Data'!$A$5:$C$10,3,FALSE)*F56*$D56/12)</f>
        <v/>
      </c>
      <c r="I56" s="4"/>
      <c r="J56" s="5">
        <v>0</v>
      </c>
      <c r="K56" s="58" t="str">
        <f>IF(I56="","",VLOOKUP(I56,'Personnel Base Data'!$E$5:$F$10,2,FALSE))</f>
        <v/>
      </c>
      <c r="L56" s="6" t="str">
        <f>IF(I56="","",VLOOKUP(I56,'Personnel Base Data'!$E$5:$G$10,3,FALSE)*J56*$D56/12)</f>
        <v/>
      </c>
      <c r="M56" s="4"/>
      <c r="N56" s="5">
        <v>0</v>
      </c>
      <c r="O56" s="55" t="str">
        <f>IF(M56="","",VLOOKUP(M56,'Personnel Base Data'!$I$5:$J$10,2,FALSE))</f>
        <v/>
      </c>
      <c r="P56" s="65" t="str">
        <f>IF(M56="","",VLOOKUP(M56,'Personnel Base Data'!$I$5:$K$10,3,FALSE)*N56*$D56/12)</f>
        <v/>
      </c>
      <c r="Q56" s="4"/>
      <c r="R56" s="5">
        <v>0</v>
      </c>
      <c r="S56" s="64" t="str">
        <f>IF(Q56="","",VLOOKUP(Q56,'Personnel Base Data'!$M$5:$N$10,2,FALSE))</f>
        <v/>
      </c>
      <c r="T56" s="7" t="str">
        <f>IF(Q56="","",VLOOKUP(Q56,'Personnel Base Data'!$M$5:$O$10,3,FALSE)*R56*$D56/12)</f>
        <v/>
      </c>
      <c r="U56" s="4"/>
      <c r="V56" s="5">
        <v>0</v>
      </c>
      <c r="W56" s="62" t="str">
        <f>IF(U56="","",VLOOKUP(U56,'Personnel Base Data'!$Q$5:$R$10,2,FALSE))</f>
        <v/>
      </c>
      <c r="X56" s="8" t="str">
        <f>IF(U56="","",VLOOKUP(U56,'Personnel Base Data'!$Q$5:$S$10,3,FALSE)*V56*$D56/12)</f>
        <v/>
      </c>
      <c r="Y56" s="4"/>
      <c r="Z56" s="5">
        <v>0</v>
      </c>
      <c r="AA56" s="128" t="str">
        <f>IF(Y56="","",VLOOKUP(Y56,'Personnel Base Data'!$U$5:$V$10,2,FALSE))</f>
        <v/>
      </c>
      <c r="AB56" s="129" t="str">
        <f>IF(Y56="","",VLOOKUP(Y56,'Personnel Base Data'!$U$5:$W$10,3,FALSE)*Z56*$D56/12)</f>
        <v/>
      </c>
      <c r="AC56" s="4"/>
      <c r="AD56" s="5">
        <v>0</v>
      </c>
      <c r="AE56" s="131" t="str">
        <f>IF(AC56="","",VLOOKUP(AC56,'Personnel Base Data'!$Y$5:$Z$10,2,FALSE))</f>
        <v/>
      </c>
      <c r="AF56" s="132" t="str">
        <f>IF(AC56="","",VLOOKUP(AC56,'Personnel Base Data'!$Y$5:$AA$10,3,FALSE)*AD56*$D56/12)</f>
        <v/>
      </c>
      <c r="AG56" s="4"/>
      <c r="AH56" s="5">
        <v>0</v>
      </c>
      <c r="AI56" s="141" t="str">
        <f>IF(AG56="","",VLOOKUP(AG56,'Personnel Base Data'!$AC$5:$AD$10,2,FALSE))</f>
        <v/>
      </c>
      <c r="AJ56" s="142" t="str">
        <f>IF(AG56="","",VLOOKUP(AG56,'Personnel Base Data'!$AC$5:$AE$10,3,FALSE)*AH56*$D56/12)</f>
        <v/>
      </c>
      <c r="AK56" s="44"/>
      <c r="AL56" s="52" t="str">
        <f t="shared" si="56"/>
        <v>.</v>
      </c>
      <c r="AM56" s="52" t="str">
        <f t="shared" si="57"/>
        <v>.</v>
      </c>
      <c r="AN56" s="52" t="str">
        <f t="shared" si="58"/>
        <v>.</v>
      </c>
      <c r="AO56" s="52" t="str">
        <f t="shared" si="59"/>
        <v>.</v>
      </c>
      <c r="AP56" s="52" t="str">
        <f t="shared" si="60"/>
        <v>.</v>
      </c>
      <c r="AQ56" s="44" t="str">
        <f t="shared" si="61"/>
        <v/>
      </c>
      <c r="AR56" s="52" t="str">
        <f t="shared" si="62"/>
        <v>.</v>
      </c>
      <c r="AS56" s="52" t="str">
        <f t="shared" si="63"/>
        <v>.</v>
      </c>
      <c r="AT56" s="52" t="str">
        <f t="shared" si="64"/>
        <v>.</v>
      </c>
      <c r="AU56" s="52" t="str">
        <f t="shared" si="65"/>
        <v>.</v>
      </c>
      <c r="AV56" s="52" t="str">
        <f t="shared" si="66"/>
        <v>.</v>
      </c>
      <c r="AW56" s="44" t="str">
        <f t="shared" si="67"/>
        <v/>
      </c>
      <c r="AX56" s="52" t="str">
        <f t="shared" si="68"/>
        <v>.</v>
      </c>
      <c r="AY56" s="52" t="str">
        <f t="shared" si="69"/>
        <v>.</v>
      </c>
      <c r="AZ56" s="52" t="str">
        <f t="shared" si="70"/>
        <v>.</v>
      </c>
      <c r="BA56" s="52" t="str">
        <f t="shared" si="71"/>
        <v>.</v>
      </c>
      <c r="BB56" s="52" t="str">
        <f t="shared" si="72"/>
        <v>.</v>
      </c>
      <c r="BC56" s="44" t="str">
        <f t="shared" si="73"/>
        <v/>
      </c>
      <c r="BD56" s="52" t="str">
        <f t="shared" si="74"/>
        <v>.</v>
      </c>
      <c r="BE56" s="52" t="str">
        <f t="shared" si="75"/>
        <v>.</v>
      </c>
      <c r="BF56" s="52" t="str">
        <f t="shared" si="76"/>
        <v>.</v>
      </c>
      <c r="BG56" s="52" t="str">
        <f t="shared" si="77"/>
        <v>.</v>
      </c>
      <c r="BH56" s="52" t="str">
        <f t="shared" si="78"/>
        <v>.</v>
      </c>
      <c r="BI56" s="44" t="str">
        <f t="shared" si="79"/>
        <v/>
      </c>
      <c r="BJ56" s="52" t="str">
        <f t="shared" si="80"/>
        <v>.</v>
      </c>
      <c r="BK56" s="52" t="str">
        <f t="shared" si="81"/>
        <v>.</v>
      </c>
      <c r="BL56" s="52" t="str">
        <f t="shared" si="82"/>
        <v>.</v>
      </c>
      <c r="BM56" s="52" t="str">
        <f t="shared" si="83"/>
        <v>.</v>
      </c>
      <c r="BN56" s="52" t="str">
        <f t="shared" si="84"/>
        <v>.</v>
      </c>
      <c r="BO56" s="44" t="str">
        <f t="shared" si="85"/>
        <v/>
      </c>
      <c r="BP56" s="52" t="str">
        <f t="shared" si="86"/>
        <v>.</v>
      </c>
      <c r="BQ56" s="52" t="str">
        <f t="shared" si="87"/>
        <v>.</v>
      </c>
      <c r="BR56" s="52" t="str">
        <f t="shared" si="88"/>
        <v>.</v>
      </c>
      <c r="BS56" s="52" t="str">
        <f t="shared" si="89"/>
        <v>.</v>
      </c>
      <c r="BT56" s="52" t="str">
        <f t="shared" si="90"/>
        <v>.</v>
      </c>
      <c r="BU56" s="44" t="str">
        <f t="shared" si="91"/>
        <v/>
      </c>
      <c r="BV56" s="52" t="str">
        <f t="shared" si="92"/>
        <v>.</v>
      </c>
      <c r="BW56" s="52" t="str">
        <f t="shared" si="93"/>
        <v>.</v>
      </c>
      <c r="BX56" s="52" t="str">
        <f t="shared" si="94"/>
        <v>.</v>
      </c>
      <c r="BY56" s="52" t="str">
        <f t="shared" si="95"/>
        <v>.</v>
      </c>
      <c r="BZ56" s="52" t="str">
        <f t="shared" si="96"/>
        <v>.</v>
      </c>
      <c r="CA56" s="44" t="str">
        <f t="shared" si="97"/>
        <v/>
      </c>
      <c r="CB56" s="52" t="str">
        <f t="shared" si="98"/>
        <v>.</v>
      </c>
      <c r="CC56" s="52" t="str">
        <f t="shared" si="99"/>
        <v>.</v>
      </c>
      <c r="CD56" s="52" t="str">
        <f t="shared" si="100"/>
        <v>.</v>
      </c>
      <c r="CE56" s="52" t="str">
        <f t="shared" si="101"/>
        <v>.</v>
      </c>
      <c r="CF56" s="52" t="str">
        <f t="shared" si="102"/>
        <v>.</v>
      </c>
      <c r="CG56" s="44" t="str">
        <f t="shared" si="103"/>
        <v/>
      </c>
    </row>
    <row r="57" spans="1:85" s="10" customFormat="1" ht="15" customHeight="1" x14ac:dyDescent="0.25">
      <c r="A57" s="283" t="str">
        <f>IF('Work Packages'!A57="","",'Work Packages'!A57)</f>
        <v/>
      </c>
      <c r="B57" s="284" t="str">
        <f>IF('Work Packages'!B57="","",'Work Packages'!B57)</f>
        <v/>
      </c>
      <c r="C57" s="284" t="str">
        <f>IF('Work Packages'!C57="","",'Work Packages'!C57)</f>
        <v/>
      </c>
      <c r="D57" s="285" t="str">
        <f>IF('Work Packages'!D57="","",'Work Packages'!D57)</f>
        <v/>
      </c>
      <c r="E57" s="4"/>
      <c r="F57" s="5">
        <v>0</v>
      </c>
      <c r="G57" s="60" t="str">
        <f>IF(E57="","",VLOOKUP(E57,'Personnel Base Data'!$A$5:$B$10,2,FALSE))</f>
        <v/>
      </c>
      <c r="H57" s="38" t="str">
        <f>IF(E57="","",VLOOKUP(E57,'Personnel Base Data'!$A$5:$C$10,3,FALSE)*F57*$D57/12)</f>
        <v/>
      </c>
      <c r="I57" s="4"/>
      <c r="J57" s="5">
        <v>0</v>
      </c>
      <c r="K57" s="58" t="str">
        <f>IF(I57="","",VLOOKUP(I57,'Personnel Base Data'!$E$5:$F$10,2,FALSE))</f>
        <v/>
      </c>
      <c r="L57" s="6" t="str">
        <f>IF(I57="","",VLOOKUP(I57,'Personnel Base Data'!$E$5:$G$10,3,FALSE)*J57*$D57/12)</f>
        <v/>
      </c>
      <c r="M57" s="4"/>
      <c r="N57" s="5">
        <v>0</v>
      </c>
      <c r="O57" s="55" t="str">
        <f>IF(M57="","",VLOOKUP(M57,'Personnel Base Data'!$I$5:$J$10,2,FALSE))</f>
        <v/>
      </c>
      <c r="P57" s="65" t="str">
        <f>IF(M57="","",VLOOKUP(M57,'Personnel Base Data'!$I$5:$K$10,3,FALSE)*N57*$D57/12)</f>
        <v/>
      </c>
      <c r="Q57" s="4"/>
      <c r="R57" s="5">
        <v>0</v>
      </c>
      <c r="S57" s="64" t="str">
        <f>IF(Q57="","",VLOOKUP(Q57,'Personnel Base Data'!$M$5:$N$10,2,FALSE))</f>
        <v/>
      </c>
      <c r="T57" s="7" t="str">
        <f>IF(Q57="","",VLOOKUP(Q57,'Personnel Base Data'!$M$5:$O$10,3,FALSE)*R57*$D57/12)</f>
        <v/>
      </c>
      <c r="U57" s="4"/>
      <c r="V57" s="5">
        <v>0</v>
      </c>
      <c r="W57" s="62" t="str">
        <f>IF(U57="","",VLOOKUP(U57,'Personnel Base Data'!$Q$5:$R$10,2,FALSE))</f>
        <v/>
      </c>
      <c r="X57" s="8" t="str">
        <f>IF(U57="","",VLOOKUP(U57,'Personnel Base Data'!$Q$5:$S$10,3,FALSE)*V57*$D57/12)</f>
        <v/>
      </c>
      <c r="Y57" s="4"/>
      <c r="Z57" s="5">
        <v>0</v>
      </c>
      <c r="AA57" s="128" t="str">
        <f>IF(Y57="","",VLOOKUP(Y57,'Personnel Base Data'!$U$5:$V$10,2,FALSE))</f>
        <v/>
      </c>
      <c r="AB57" s="129" t="str">
        <f>IF(Y57="","",VLOOKUP(Y57,'Personnel Base Data'!$U$5:$W$10,3,FALSE)*Z57*$D57/12)</f>
        <v/>
      </c>
      <c r="AC57" s="4"/>
      <c r="AD57" s="5">
        <v>0</v>
      </c>
      <c r="AE57" s="131" t="str">
        <f>IF(AC57="","",VLOOKUP(AC57,'Personnel Base Data'!$Y$5:$Z$10,2,FALSE))</f>
        <v/>
      </c>
      <c r="AF57" s="132" t="str">
        <f>IF(AC57="","",VLOOKUP(AC57,'Personnel Base Data'!$Y$5:$AA$10,3,FALSE)*AD57*$D57/12)</f>
        <v/>
      </c>
      <c r="AG57" s="4"/>
      <c r="AH57" s="5">
        <v>0</v>
      </c>
      <c r="AI57" s="141" t="str">
        <f>IF(AG57="","",VLOOKUP(AG57,'Personnel Base Data'!$AC$5:$AD$10,2,FALSE))</f>
        <v/>
      </c>
      <c r="AJ57" s="142" t="str">
        <f>IF(AG57="","",VLOOKUP(AG57,'Personnel Base Data'!$AC$5:$AE$10,3,FALSE)*AH57*$D57/12)</f>
        <v/>
      </c>
      <c r="AK57" s="44"/>
      <c r="AL57" s="52" t="str">
        <f t="shared" si="56"/>
        <v>.</v>
      </c>
      <c r="AM57" s="52" t="str">
        <f t="shared" si="57"/>
        <v>.</v>
      </c>
      <c r="AN57" s="52" t="str">
        <f t="shared" si="58"/>
        <v>.</v>
      </c>
      <c r="AO57" s="52" t="str">
        <f t="shared" si="59"/>
        <v>.</v>
      </c>
      <c r="AP57" s="52" t="str">
        <f t="shared" si="60"/>
        <v>.</v>
      </c>
      <c r="AQ57" s="44" t="str">
        <f t="shared" si="61"/>
        <v/>
      </c>
      <c r="AR57" s="52" t="str">
        <f t="shared" si="62"/>
        <v>.</v>
      </c>
      <c r="AS57" s="52" t="str">
        <f t="shared" si="63"/>
        <v>.</v>
      </c>
      <c r="AT57" s="52" t="str">
        <f t="shared" si="64"/>
        <v>.</v>
      </c>
      <c r="AU57" s="52" t="str">
        <f t="shared" si="65"/>
        <v>.</v>
      </c>
      <c r="AV57" s="52" t="str">
        <f t="shared" si="66"/>
        <v>.</v>
      </c>
      <c r="AW57" s="44" t="str">
        <f t="shared" si="67"/>
        <v/>
      </c>
      <c r="AX57" s="52" t="str">
        <f t="shared" si="68"/>
        <v>.</v>
      </c>
      <c r="AY57" s="52" t="str">
        <f t="shared" si="69"/>
        <v>.</v>
      </c>
      <c r="AZ57" s="52" t="str">
        <f t="shared" si="70"/>
        <v>.</v>
      </c>
      <c r="BA57" s="52" t="str">
        <f t="shared" si="71"/>
        <v>.</v>
      </c>
      <c r="BB57" s="52" t="str">
        <f t="shared" si="72"/>
        <v>.</v>
      </c>
      <c r="BC57" s="44" t="str">
        <f t="shared" si="73"/>
        <v/>
      </c>
      <c r="BD57" s="52" t="str">
        <f t="shared" si="74"/>
        <v>.</v>
      </c>
      <c r="BE57" s="52" t="str">
        <f t="shared" si="75"/>
        <v>.</v>
      </c>
      <c r="BF57" s="52" t="str">
        <f t="shared" si="76"/>
        <v>.</v>
      </c>
      <c r="BG57" s="52" t="str">
        <f t="shared" si="77"/>
        <v>.</v>
      </c>
      <c r="BH57" s="52" t="str">
        <f t="shared" si="78"/>
        <v>.</v>
      </c>
      <c r="BI57" s="44" t="str">
        <f t="shared" si="79"/>
        <v/>
      </c>
      <c r="BJ57" s="52" t="str">
        <f t="shared" si="80"/>
        <v>.</v>
      </c>
      <c r="BK57" s="52" t="str">
        <f t="shared" si="81"/>
        <v>.</v>
      </c>
      <c r="BL57" s="52" t="str">
        <f t="shared" si="82"/>
        <v>.</v>
      </c>
      <c r="BM57" s="52" t="str">
        <f t="shared" si="83"/>
        <v>.</v>
      </c>
      <c r="BN57" s="52" t="str">
        <f t="shared" si="84"/>
        <v>.</v>
      </c>
      <c r="BO57" s="44" t="str">
        <f t="shared" si="85"/>
        <v/>
      </c>
      <c r="BP57" s="52" t="str">
        <f t="shared" si="86"/>
        <v>.</v>
      </c>
      <c r="BQ57" s="52" t="str">
        <f t="shared" si="87"/>
        <v>.</v>
      </c>
      <c r="BR57" s="52" t="str">
        <f t="shared" si="88"/>
        <v>.</v>
      </c>
      <c r="BS57" s="52" t="str">
        <f t="shared" si="89"/>
        <v>.</v>
      </c>
      <c r="BT57" s="52" t="str">
        <f t="shared" si="90"/>
        <v>.</v>
      </c>
      <c r="BU57" s="44" t="str">
        <f t="shared" si="91"/>
        <v/>
      </c>
      <c r="BV57" s="52" t="str">
        <f t="shared" si="92"/>
        <v>.</v>
      </c>
      <c r="BW57" s="52" t="str">
        <f t="shared" si="93"/>
        <v>.</v>
      </c>
      <c r="BX57" s="52" t="str">
        <f t="shared" si="94"/>
        <v>.</v>
      </c>
      <c r="BY57" s="52" t="str">
        <f t="shared" si="95"/>
        <v>.</v>
      </c>
      <c r="BZ57" s="52" t="str">
        <f t="shared" si="96"/>
        <v>.</v>
      </c>
      <c r="CA57" s="44" t="str">
        <f t="shared" si="97"/>
        <v/>
      </c>
      <c r="CB57" s="52" t="str">
        <f t="shared" si="98"/>
        <v>.</v>
      </c>
      <c r="CC57" s="52" t="str">
        <f t="shared" si="99"/>
        <v>.</v>
      </c>
      <c r="CD57" s="52" t="str">
        <f t="shared" si="100"/>
        <v>.</v>
      </c>
      <c r="CE57" s="52" t="str">
        <f t="shared" si="101"/>
        <v>.</v>
      </c>
      <c r="CF57" s="52" t="str">
        <f t="shared" si="102"/>
        <v>.</v>
      </c>
      <c r="CG57" s="44" t="str">
        <f t="shared" si="103"/>
        <v/>
      </c>
    </row>
    <row r="58" spans="1:85" s="10" customFormat="1" ht="15" customHeight="1" x14ac:dyDescent="0.25">
      <c r="A58" s="283" t="str">
        <f>IF('Work Packages'!A58="","",'Work Packages'!A58)</f>
        <v/>
      </c>
      <c r="B58" s="284" t="str">
        <f>IF('Work Packages'!B58="","",'Work Packages'!B58)</f>
        <v/>
      </c>
      <c r="C58" s="284" t="str">
        <f>IF('Work Packages'!C58="","",'Work Packages'!C58)</f>
        <v/>
      </c>
      <c r="D58" s="285" t="str">
        <f>IF('Work Packages'!D58="","",'Work Packages'!D58)</f>
        <v/>
      </c>
      <c r="E58" s="4"/>
      <c r="F58" s="5">
        <v>0</v>
      </c>
      <c r="G58" s="60" t="str">
        <f>IF(E58="","",VLOOKUP(E58,'Personnel Base Data'!$A$5:$B$10,2,FALSE))</f>
        <v/>
      </c>
      <c r="H58" s="38" t="str">
        <f>IF(E58="","",VLOOKUP(E58,'Personnel Base Data'!$A$5:$C$10,3,FALSE)*F58*$D58/12)</f>
        <v/>
      </c>
      <c r="I58" s="4"/>
      <c r="J58" s="5">
        <v>0</v>
      </c>
      <c r="K58" s="58" t="str">
        <f>IF(I58="","",VLOOKUP(I58,'Personnel Base Data'!$E$5:$F$10,2,FALSE))</f>
        <v/>
      </c>
      <c r="L58" s="6" t="str">
        <f>IF(I58="","",VLOOKUP(I58,'Personnel Base Data'!$E$5:$G$10,3,FALSE)*J58*$D58/12)</f>
        <v/>
      </c>
      <c r="M58" s="4"/>
      <c r="N58" s="5">
        <v>0</v>
      </c>
      <c r="O58" s="55" t="str">
        <f>IF(M58="","",VLOOKUP(M58,'Personnel Base Data'!$I$5:$J$10,2,FALSE))</f>
        <v/>
      </c>
      <c r="P58" s="65" t="str">
        <f>IF(M58="","",VLOOKUP(M58,'Personnel Base Data'!$I$5:$K$10,3,FALSE)*N58*$D58/12)</f>
        <v/>
      </c>
      <c r="Q58" s="4"/>
      <c r="R58" s="5">
        <v>0</v>
      </c>
      <c r="S58" s="64" t="str">
        <f>IF(Q58="","",VLOOKUP(Q58,'Personnel Base Data'!$M$5:$N$10,2,FALSE))</f>
        <v/>
      </c>
      <c r="T58" s="7" t="str">
        <f>IF(Q58="","",VLOOKUP(Q58,'Personnel Base Data'!$M$5:$O$10,3,FALSE)*R58*$D58/12)</f>
        <v/>
      </c>
      <c r="U58" s="4"/>
      <c r="V58" s="5">
        <v>0</v>
      </c>
      <c r="W58" s="62" t="str">
        <f>IF(U58="","",VLOOKUP(U58,'Personnel Base Data'!$Q$5:$R$10,2,FALSE))</f>
        <v/>
      </c>
      <c r="X58" s="8" t="str">
        <f>IF(U58="","",VLOOKUP(U58,'Personnel Base Data'!$Q$5:$S$10,3,FALSE)*V58*$D58/12)</f>
        <v/>
      </c>
      <c r="Y58" s="4"/>
      <c r="Z58" s="5">
        <v>0</v>
      </c>
      <c r="AA58" s="128" t="str">
        <f>IF(Y58="","",VLOOKUP(Y58,'Personnel Base Data'!$U$5:$V$10,2,FALSE))</f>
        <v/>
      </c>
      <c r="AB58" s="129" t="str">
        <f>IF(Y58="","",VLOOKUP(Y58,'Personnel Base Data'!$U$5:$W$10,3,FALSE)*Z58*$D58/12)</f>
        <v/>
      </c>
      <c r="AC58" s="4"/>
      <c r="AD58" s="5">
        <v>0</v>
      </c>
      <c r="AE58" s="131" t="str">
        <f>IF(AC58="","",VLOOKUP(AC58,'Personnel Base Data'!$Y$5:$Z$10,2,FALSE))</f>
        <v/>
      </c>
      <c r="AF58" s="132" t="str">
        <f>IF(AC58="","",VLOOKUP(AC58,'Personnel Base Data'!$Y$5:$AA$10,3,FALSE)*AD58*$D58/12)</f>
        <v/>
      </c>
      <c r="AG58" s="4"/>
      <c r="AH58" s="5">
        <v>0</v>
      </c>
      <c r="AI58" s="141" t="str">
        <f>IF(AG58="","",VLOOKUP(AG58,'Personnel Base Data'!$AC$5:$AD$10,2,FALSE))</f>
        <v/>
      </c>
      <c r="AJ58" s="142" t="str">
        <f>IF(AG58="","",VLOOKUP(AG58,'Personnel Base Data'!$AC$5:$AE$10,3,FALSE)*AH58*$D58/12)</f>
        <v/>
      </c>
      <c r="AK58" s="44"/>
      <c r="AL58" s="52" t="str">
        <f t="shared" si="56"/>
        <v>.</v>
      </c>
      <c r="AM58" s="52" t="str">
        <f t="shared" si="57"/>
        <v>.</v>
      </c>
      <c r="AN58" s="52" t="str">
        <f t="shared" si="58"/>
        <v>.</v>
      </c>
      <c r="AO58" s="52" t="str">
        <f t="shared" si="59"/>
        <v>.</v>
      </c>
      <c r="AP58" s="52" t="str">
        <f t="shared" si="60"/>
        <v>.</v>
      </c>
      <c r="AQ58" s="44" t="str">
        <f t="shared" si="61"/>
        <v/>
      </c>
      <c r="AR58" s="52" t="str">
        <f t="shared" si="62"/>
        <v>.</v>
      </c>
      <c r="AS58" s="52" t="str">
        <f t="shared" si="63"/>
        <v>.</v>
      </c>
      <c r="AT58" s="52" t="str">
        <f t="shared" si="64"/>
        <v>.</v>
      </c>
      <c r="AU58" s="52" t="str">
        <f t="shared" si="65"/>
        <v>.</v>
      </c>
      <c r="AV58" s="52" t="str">
        <f t="shared" si="66"/>
        <v>.</v>
      </c>
      <c r="AW58" s="44" t="str">
        <f t="shared" si="67"/>
        <v/>
      </c>
      <c r="AX58" s="52" t="str">
        <f t="shared" si="68"/>
        <v>.</v>
      </c>
      <c r="AY58" s="52" t="str">
        <f t="shared" si="69"/>
        <v>.</v>
      </c>
      <c r="AZ58" s="52" t="str">
        <f t="shared" si="70"/>
        <v>.</v>
      </c>
      <c r="BA58" s="52" t="str">
        <f t="shared" si="71"/>
        <v>.</v>
      </c>
      <c r="BB58" s="52" t="str">
        <f t="shared" si="72"/>
        <v>.</v>
      </c>
      <c r="BC58" s="44" t="str">
        <f t="shared" si="73"/>
        <v/>
      </c>
      <c r="BD58" s="52" t="str">
        <f t="shared" si="74"/>
        <v>.</v>
      </c>
      <c r="BE58" s="52" t="str">
        <f t="shared" si="75"/>
        <v>.</v>
      </c>
      <c r="BF58" s="52" t="str">
        <f t="shared" si="76"/>
        <v>.</v>
      </c>
      <c r="BG58" s="52" t="str">
        <f t="shared" si="77"/>
        <v>.</v>
      </c>
      <c r="BH58" s="52" t="str">
        <f t="shared" si="78"/>
        <v>.</v>
      </c>
      <c r="BI58" s="44" t="str">
        <f t="shared" si="79"/>
        <v/>
      </c>
      <c r="BJ58" s="52" t="str">
        <f t="shared" si="80"/>
        <v>.</v>
      </c>
      <c r="BK58" s="52" t="str">
        <f t="shared" si="81"/>
        <v>.</v>
      </c>
      <c r="BL58" s="52" t="str">
        <f t="shared" si="82"/>
        <v>.</v>
      </c>
      <c r="BM58" s="52" t="str">
        <f t="shared" si="83"/>
        <v>.</v>
      </c>
      <c r="BN58" s="52" t="str">
        <f t="shared" si="84"/>
        <v>.</v>
      </c>
      <c r="BO58" s="44" t="str">
        <f t="shared" si="85"/>
        <v/>
      </c>
      <c r="BP58" s="52" t="str">
        <f t="shared" si="86"/>
        <v>.</v>
      </c>
      <c r="BQ58" s="52" t="str">
        <f t="shared" si="87"/>
        <v>.</v>
      </c>
      <c r="BR58" s="52" t="str">
        <f t="shared" si="88"/>
        <v>.</v>
      </c>
      <c r="BS58" s="52" t="str">
        <f t="shared" si="89"/>
        <v>.</v>
      </c>
      <c r="BT58" s="52" t="str">
        <f t="shared" si="90"/>
        <v>.</v>
      </c>
      <c r="BU58" s="44" t="str">
        <f t="shared" si="91"/>
        <v/>
      </c>
      <c r="BV58" s="52" t="str">
        <f t="shared" si="92"/>
        <v>.</v>
      </c>
      <c r="BW58" s="52" t="str">
        <f t="shared" si="93"/>
        <v>.</v>
      </c>
      <c r="BX58" s="52" t="str">
        <f t="shared" si="94"/>
        <v>.</v>
      </c>
      <c r="BY58" s="52" t="str">
        <f t="shared" si="95"/>
        <v>.</v>
      </c>
      <c r="BZ58" s="52" t="str">
        <f t="shared" si="96"/>
        <v>.</v>
      </c>
      <c r="CA58" s="44" t="str">
        <f t="shared" si="97"/>
        <v/>
      </c>
      <c r="CB58" s="52" t="str">
        <f t="shared" si="98"/>
        <v>.</v>
      </c>
      <c r="CC58" s="52" t="str">
        <f t="shared" si="99"/>
        <v>.</v>
      </c>
      <c r="CD58" s="52" t="str">
        <f t="shared" si="100"/>
        <v>.</v>
      </c>
      <c r="CE58" s="52" t="str">
        <f t="shared" si="101"/>
        <v>.</v>
      </c>
      <c r="CF58" s="52" t="str">
        <f t="shared" si="102"/>
        <v>.</v>
      </c>
      <c r="CG58" s="44" t="str">
        <f t="shared" si="103"/>
        <v/>
      </c>
    </row>
    <row r="59" spans="1:85" s="10" customFormat="1" ht="15" customHeight="1" x14ac:dyDescent="0.25">
      <c r="A59" s="283" t="str">
        <f>IF('Work Packages'!A59="","",'Work Packages'!A59)</f>
        <v/>
      </c>
      <c r="B59" s="284" t="str">
        <f>IF('Work Packages'!B59="","",'Work Packages'!B59)</f>
        <v/>
      </c>
      <c r="C59" s="284" t="str">
        <f>IF('Work Packages'!C59="","",'Work Packages'!C59)</f>
        <v/>
      </c>
      <c r="D59" s="285" t="str">
        <f>IF('Work Packages'!D59="","",'Work Packages'!D59)</f>
        <v/>
      </c>
      <c r="E59" s="4"/>
      <c r="F59" s="5">
        <v>0</v>
      </c>
      <c r="G59" s="60" t="str">
        <f>IF(E59="","",VLOOKUP(E59,'Personnel Base Data'!$A$5:$B$10,2,FALSE))</f>
        <v/>
      </c>
      <c r="H59" s="38" t="str">
        <f>IF(E59="","",VLOOKUP(E59,'Personnel Base Data'!$A$5:$C$10,3,FALSE)*F59*$D59/12)</f>
        <v/>
      </c>
      <c r="I59" s="4"/>
      <c r="J59" s="5">
        <v>0</v>
      </c>
      <c r="K59" s="58" t="str">
        <f>IF(I59="","",VLOOKUP(I59,'Personnel Base Data'!$E$5:$F$10,2,FALSE))</f>
        <v/>
      </c>
      <c r="L59" s="6" t="str">
        <f>IF(I59="","",VLOOKUP(I59,'Personnel Base Data'!$E$5:$G$10,3,FALSE)*J59*$D59/12)</f>
        <v/>
      </c>
      <c r="M59" s="4"/>
      <c r="N59" s="5">
        <v>0</v>
      </c>
      <c r="O59" s="55" t="str">
        <f>IF(M59="","",VLOOKUP(M59,'Personnel Base Data'!$I$5:$J$10,2,FALSE))</f>
        <v/>
      </c>
      <c r="P59" s="65" t="str">
        <f>IF(M59="","",VLOOKUP(M59,'Personnel Base Data'!$I$5:$K$10,3,FALSE)*N59*$D59/12)</f>
        <v/>
      </c>
      <c r="Q59" s="4"/>
      <c r="R59" s="5">
        <v>0</v>
      </c>
      <c r="S59" s="64" t="str">
        <f>IF(Q59="","",VLOOKUP(Q59,'Personnel Base Data'!$M$5:$N$10,2,FALSE))</f>
        <v/>
      </c>
      <c r="T59" s="7" t="str">
        <f>IF(Q59="","",VLOOKUP(Q59,'Personnel Base Data'!$M$5:$O$10,3,FALSE)*R59*$D59/12)</f>
        <v/>
      </c>
      <c r="U59" s="4"/>
      <c r="V59" s="5">
        <v>0</v>
      </c>
      <c r="W59" s="62" t="str">
        <f>IF(U59="","",VLOOKUP(U59,'Personnel Base Data'!$Q$5:$R$10,2,FALSE))</f>
        <v/>
      </c>
      <c r="X59" s="8" t="str">
        <f>IF(U59="","",VLOOKUP(U59,'Personnel Base Data'!$Q$5:$S$10,3,FALSE)*V59*$D59/12)</f>
        <v/>
      </c>
      <c r="Y59" s="4"/>
      <c r="Z59" s="5">
        <v>0</v>
      </c>
      <c r="AA59" s="128" t="str">
        <f>IF(Y59="","",VLOOKUP(Y59,'Personnel Base Data'!$U$5:$V$10,2,FALSE))</f>
        <v/>
      </c>
      <c r="AB59" s="129" t="str">
        <f>IF(Y59="","",VLOOKUP(Y59,'Personnel Base Data'!$U$5:$W$10,3,FALSE)*Z59*$D59/12)</f>
        <v/>
      </c>
      <c r="AC59" s="4"/>
      <c r="AD59" s="5">
        <v>0</v>
      </c>
      <c r="AE59" s="131" t="str">
        <f>IF(AC59="","",VLOOKUP(AC59,'Personnel Base Data'!$Y$5:$Z$10,2,FALSE))</f>
        <v/>
      </c>
      <c r="AF59" s="132" t="str">
        <f>IF(AC59="","",VLOOKUP(AC59,'Personnel Base Data'!$Y$5:$AA$10,3,FALSE)*AD59*$D59/12)</f>
        <v/>
      </c>
      <c r="AG59" s="4"/>
      <c r="AH59" s="5">
        <v>0</v>
      </c>
      <c r="AI59" s="141" t="str">
        <f>IF(AG59="","",VLOOKUP(AG59,'Personnel Base Data'!$AC$5:$AD$10,2,FALSE))</f>
        <v/>
      </c>
      <c r="AJ59" s="142" t="str">
        <f>IF(AG59="","",VLOOKUP(AG59,'Personnel Base Data'!$AC$5:$AE$10,3,FALSE)*AH59*$D59/12)</f>
        <v/>
      </c>
      <c r="AK59" s="44"/>
      <c r="AL59" s="52" t="str">
        <f t="shared" si="56"/>
        <v>.</v>
      </c>
      <c r="AM59" s="52" t="str">
        <f t="shared" si="57"/>
        <v>.</v>
      </c>
      <c r="AN59" s="52" t="str">
        <f t="shared" si="58"/>
        <v>.</v>
      </c>
      <c r="AO59" s="52" t="str">
        <f t="shared" si="59"/>
        <v>.</v>
      </c>
      <c r="AP59" s="52" t="str">
        <f t="shared" si="60"/>
        <v>.</v>
      </c>
      <c r="AQ59" s="44" t="str">
        <f t="shared" si="61"/>
        <v/>
      </c>
      <c r="AR59" s="52" t="str">
        <f t="shared" si="62"/>
        <v>.</v>
      </c>
      <c r="AS59" s="52" t="str">
        <f t="shared" si="63"/>
        <v>.</v>
      </c>
      <c r="AT59" s="52" t="str">
        <f t="shared" si="64"/>
        <v>.</v>
      </c>
      <c r="AU59" s="52" t="str">
        <f t="shared" si="65"/>
        <v>.</v>
      </c>
      <c r="AV59" s="52" t="str">
        <f t="shared" si="66"/>
        <v>.</v>
      </c>
      <c r="AW59" s="44" t="str">
        <f t="shared" si="67"/>
        <v/>
      </c>
      <c r="AX59" s="52" t="str">
        <f t="shared" si="68"/>
        <v>.</v>
      </c>
      <c r="AY59" s="52" t="str">
        <f t="shared" si="69"/>
        <v>.</v>
      </c>
      <c r="AZ59" s="52" t="str">
        <f t="shared" si="70"/>
        <v>.</v>
      </c>
      <c r="BA59" s="52" t="str">
        <f t="shared" si="71"/>
        <v>.</v>
      </c>
      <c r="BB59" s="52" t="str">
        <f t="shared" si="72"/>
        <v>.</v>
      </c>
      <c r="BC59" s="44" t="str">
        <f t="shared" si="73"/>
        <v/>
      </c>
      <c r="BD59" s="52" t="str">
        <f t="shared" si="74"/>
        <v>.</v>
      </c>
      <c r="BE59" s="52" t="str">
        <f t="shared" si="75"/>
        <v>.</v>
      </c>
      <c r="BF59" s="52" t="str">
        <f t="shared" si="76"/>
        <v>.</v>
      </c>
      <c r="BG59" s="52" t="str">
        <f t="shared" si="77"/>
        <v>.</v>
      </c>
      <c r="BH59" s="52" t="str">
        <f t="shared" si="78"/>
        <v>.</v>
      </c>
      <c r="BI59" s="44" t="str">
        <f t="shared" si="79"/>
        <v/>
      </c>
      <c r="BJ59" s="52" t="str">
        <f t="shared" si="80"/>
        <v>.</v>
      </c>
      <c r="BK59" s="52" t="str">
        <f t="shared" si="81"/>
        <v>.</v>
      </c>
      <c r="BL59" s="52" t="str">
        <f t="shared" si="82"/>
        <v>.</v>
      </c>
      <c r="BM59" s="52" t="str">
        <f t="shared" si="83"/>
        <v>.</v>
      </c>
      <c r="BN59" s="52" t="str">
        <f t="shared" si="84"/>
        <v>.</v>
      </c>
      <c r="BO59" s="44" t="str">
        <f t="shared" si="85"/>
        <v/>
      </c>
      <c r="BP59" s="52" t="str">
        <f t="shared" si="86"/>
        <v>.</v>
      </c>
      <c r="BQ59" s="52" t="str">
        <f t="shared" si="87"/>
        <v>.</v>
      </c>
      <c r="BR59" s="52" t="str">
        <f t="shared" si="88"/>
        <v>.</v>
      </c>
      <c r="BS59" s="52" t="str">
        <f t="shared" si="89"/>
        <v>.</v>
      </c>
      <c r="BT59" s="52" t="str">
        <f t="shared" si="90"/>
        <v>.</v>
      </c>
      <c r="BU59" s="44" t="str">
        <f t="shared" si="91"/>
        <v/>
      </c>
      <c r="BV59" s="52" t="str">
        <f t="shared" si="92"/>
        <v>.</v>
      </c>
      <c r="BW59" s="52" t="str">
        <f t="shared" si="93"/>
        <v>.</v>
      </c>
      <c r="BX59" s="52" t="str">
        <f t="shared" si="94"/>
        <v>.</v>
      </c>
      <c r="BY59" s="52" t="str">
        <f t="shared" si="95"/>
        <v>.</v>
      </c>
      <c r="BZ59" s="52" t="str">
        <f t="shared" si="96"/>
        <v>.</v>
      </c>
      <c r="CA59" s="44" t="str">
        <f t="shared" si="97"/>
        <v/>
      </c>
      <c r="CB59" s="52" t="str">
        <f t="shared" si="98"/>
        <v>.</v>
      </c>
      <c r="CC59" s="52" t="str">
        <f t="shared" si="99"/>
        <v>.</v>
      </c>
      <c r="CD59" s="52" t="str">
        <f t="shared" si="100"/>
        <v>.</v>
      </c>
      <c r="CE59" s="52" t="str">
        <f t="shared" si="101"/>
        <v>.</v>
      </c>
      <c r="CF59" s="52" t="str">
        <f t="shared" si="102"/>
        <v>.</v>
      </c>
      <c r="CG59" s="44" t="str">
        <f t="shared" si="103"/>
        <v/>
      </c>
    </row>
    <row r="60" spans="1:85" s="10" customFormat="1" ht="15" customHeight="1" x14ac:dyDescent="0.25">
      <c r="A60" s="283" t="str">
        <f>IF('Work Packages'!A60="","",'Work Packages'!A60)</f>
        <v/>
      </c>
      <c r="B60" s="284" t="str">
        <f>IF('Work Packages'!B60="","",'Work Packages'!B60)</f>
        <v/>
      </c>
      <c r="C60" s="284" t="str">
        <f>IF('Work Packages'!C60="","",'Work Packages'!C60)</f>
        <v/>
      </c>
      <c r="D60" s="285" t="str">
        <f>IF('Work Packages'!D60="","",'Work Packages'!D60)</f>
        <v/>
      </c>
      <c r="E60" s="4"/>
      <c r="F60" s="5">
        <v>0</v>
      </c>
      <c r="G60" s="60" t="str">
        <f>IF(E60="","",VLOOKUP(E60,'Personnel Base Data'!$A$5:$B$10,2,FALSE))</f>
        <v/>
      </c>
      <c r="H60" s="38" t="str">
        <f>IF(E60="","",VLOOKUP(E60,'Personnel Base Data'!$A$5:$C$10,3,FALSE)*F60*$D60/12)</f>
        <v/>
      </c>
      <c r="I60" s="4"/>
      <c r="J60" s="5">
        <v>0</v>
      </c>
      <c r="K60" s="58" t="str">
        <f>IF(I60="","",VLOOKUP(I60,'Personnel Base Data'!$E$5:$F$10,2,FALSE))</f>
        <v/>
      </c>
      <c r="L60" s="6" t="str">
        <f>IF(I60="","",VLOOKUP(I60,'Personnel Base Data'!$E$5:$G$10,3,FALSE)*J60*$D60/12)</f>
        <v/>
      </c>
      <c r="M60" s="4"/>
      <c r="N60" s="5">
        <v>0</v>
      </c>
      <c r="O60" s="55" t="str">
        <f>IF(M60="","",VLOOKUP(M60,'Personnel Base Data'!$I$5:$J$10,2,FALSE))</f>
        <v/>
      </c>
      <c r="P60" s="65" t="str">
        <f>IF(M60="","",VLOOKUP(M60,'Personnel Base Data'!$I$5:$K$10,3,FALSE)*N60*$D60/12)</f>
        <v/>
      </c>
      <c r="Q60" s="4"/>
      <c r="R60" s="5">
        <v>0</v>
      </c>
      <c r="S60" s="64" t="str">
        <f>IF(Q60="","",VLOOKUP(Q60,'Personnel Base Data'!$M$5:$N$10,2,FALSE))</f>
        <v/>
      </c>
      <c r="T60" s="7" t="str">
        <f>IF(Q60="","",VLOOKUP(Q60,'Personnel Base Data'!$M$5:$O$10,3,FALSE)*R60*$D60/12)</f>
        <v/>
      </c>
      <c r="U60" s="4"/>
      <c r="V60" s="5">
        <v>0</v>
      </c>
      <c r="W60" s="62" t="str">
        <f>IF(U60="","",VLOOKUP(U60,'Personnel Base Data'!$Q$5:$R$10,2,FALSE))</f>
        <v/>
      </c>
      <c r="X60" s="8" t="str">
        <f>IF(U60="","",VLOOKUP(U60,'Personnel Base Data'!$Q$5:$S$10,3,FALSE)*V60*$D60/12)</f>
        <v/>
      </c>
      <c r="Y60" s="4"/>
      <c r="Z60" s="5">
        <v>0</v>
      </c>
      <c r="AA60" s="128" t="str">
        <f>IF(Y60="","",VLOOKUP(Y60,'Personnel Base Data'!$U$5:$V$10,2,FALSE))</f>
        <v/>
      </c>
      <c r="AB60" s="129" t="str">
        <f>IF(Y60="","",VLOOKUP(Y60,'Personnel Base Data'!$U$5:$W$10,3,FALSE)*Z60*$D60/12)</f>
        <v/>
      </c>
      <c r="AC60" s="4"/>
      <c r="AD60" s="5">
        <v>0</v>
      </c>
      <c r="AE60" s="131" t="str">
        <f>IF(AC60="","",VLOOKUP(AC60,'Personnel Base Data'!$Y$5:$Z$10,2,FALSE))</f>
        <v/>
      </c>
      <c r="AF60" s="132" t="str">
        <f>IF(AC60="","",VLOOKUP(AC60,'Personnel Base Data'!$Y$5:$AA$10,3,FALSE)*AD60*$D60/12)</f>
        <v/>
      </c>
      <c r="AG60" s="4"/>
      <c r="AH60" s="5">
        <v>0</v>
      </c>
      <c r="AI60" s="141" t="str">
        <f>IF(AG60="","",VLOOKUP(AG60,'Personnel Base Data'!$AC$5:$AD$10,2,FALSE))</f>
        <v/>
      </c>
      <c r="AJ60" s="142" t="str">
        <f>IF(AG60="","",VLOOKUP(AG60,'Personnel Base Data'!$AC$5:$AE$10,3,FALSE)*AH60*$D60/12)</f>
        <v/>
      </c>
      <c r="AK60" s="44"/>
      <c r="AL60" s="52" t="str">
        <f t="shared" si="56"/>
        <v>.</v>
      </c>
      <c r="AM60" s="52" t="str">
        <f t="shared" si="57"/>
        <v>.</v>
      </c>
      <c r="AN60" s="52" t="str">
        <f t="shared" si="58"/>
        <v>.</v>
      </c>
      <c r="AO60" s="52" t="str">
        <f t="shared" si="59"/>
        <v>.</v>
      </c>
      <c r="AP60" s="52" t="str">
        <f t="shared" si="60"/>
        <v>.</v>
      </c>
      <c r="AQ60" s="44" t="str">
        <f t="shared" si="61"/>
        <v/>
      </c>
      <c r="AR60" s="52" t="str">
        <f t="shared" si="62"/>
        <v>.</v>
      </c>
      <c r="AS60" s="52" t="str">
        <f t="shared" si="63"/>
        <v>.</v>
      </c>
      <c r="AT60" s="52" t="str">
        <f t="shared" si="64"/>
        <v>.</v>
      </c>
      <c r="AU60" s="52" t="str">
        <f t="shared" si="65"/>
        <v>.</v>
      </c>
      <c r="AV60" s="52" t="str">
        <f t="shared" si="66"/>
        <v>.</v>
      </c>
      <c r="AW60" s="44" t="str">
        <f t="shared" si="67"/>
        <v/>
      </c>
      <c r="AX60" s="52" t="str">
        <f t="shared" si="68"/>
        <v>.</v>
      </c>
      <c r="AY60" s="52" t="str">
        <f t="shared" si="69"/>
        <v>.</v>
      </c>
      <c r="AZ60" s="52" t="str">
        <f t="shared" si="70"/>
        <v>.</v>
      </c>
      <c r="BA60" s="52" t="str">
        <f t="shared" si="71"/>
        <v>.</v>
      </c>
      <c r="BB60" s="52" t="str">
        <f t="shared" si="72"/>
        <v>.</v>
      </c>
      <c r="BC60" s="44" t="str">
        <f t="shared" si="73"/>
        <v/>
      </c>
      <c r="BD60" s="52" t="str">
        <f t="shared" si="74"/>
        <v>.</v>
      </c>
      <c r="BE60" s="52" t="str">
        <f t="shared" si="75"/>
        <v>.</v>
      </c>
      <c r="BF60" s="52" t="str">
        <f t="shared" si="76"/>
        <v>.</v>
      </c>
      <c r="BG60" s="52" t="str">
        <f t="shared" si="77"/>
        <v>.</v>
      </c>
      <c r="BH60" s="52" t="str">
        <f t="shared" si="78"/>
        <v>.</v>
      </c>
      <c r="BI60" s="44" t="str">
        <f t="shared" si="79"/>
        <v/>
      </c>
      <c r="BJ60" s="52" t="str">
        <f t="shared" si="80"/>
        <v>.</v>
      </c>
      <c r="BK60" s="52" t="str">
        <f t="shared" si="81"/>
        <v>.</v>
      </c>
      <c r="BL60" s="52" t="str">
        <f t="shared" si="82"/>
        <v>.</v>
      </c>
      <c r="BM60" s="52" t="str">
        <f t="shared" si="83"/>
        <v>.</v>
      </c>
      <c r="BN60" s="52" t="str">
        <f t="shared" si="84"/>
        <v>.</v>
      </c>
      <c r="BO60" s="44" t="str">
        <f t="shared" si="85"/>
        <v/>
      </c>
      <c r="BP60" s="52" t="str">
        <f t="shared" si="86"/>
        <v>.</v>
      </c>
      <c r="BQ60" s="52" t="str">
        <f t="shared" si="87"/>
        <v>.</v>
      </c>
      <c r="BR60" s="52" t="str">
        <f t="shared" si="88"/>
        <v>.</v>
      </c>
      <c r="BS60" s="52" t="str">
        <f t="shared" si="89"/>
        <v>.</v>
      </c>
      <c r="BT60" s="52" t="str">
        <f t="shared" si="90"/>
        <v>.</v>
      </c>
      <c r="BU60" s="44" t="str">
        <f t="shared" si="91"/>
        <v/>
      </c>
      <c r="BV60" s="52" t="str">
        <f t="shared" si="92"/>
        <v>.</v>
      </c>
      <c r="BW60" s="52" t="str">
        <f t="shared" si="93"/>
        <v>.</v>
      </c>
      <c r="BX60" s="52" t="str">
        <f t="shared" si="94"/>
        <v>.</v>
      </c>
      <c r="BY60" s="52" t="str">
        <f t="shared" si="95"/>
        <v>.</v>
      </c>
      <c r="BZ60" s="52" t="str">
        <f t="shared" si="96"/>
        <v>.</v>
      </c>
      <c r="CA60" s="44" t="str">
        <f t="shared" si="97"/>
        <v/>
      </c>
      <c r="CB60" s="52" t="str">
        <f t="shared" si="98"/>
        <v>.</v>
      </c>
      <c r="CC60" s="52" t="str">
        <f t="shared" si="99"/>
        <v>.</v>
      </c>
      <c r="CD60" s="52" t="str">
        <f t="shared" si="100"/>
        <v>.</v>
      </c>
      <c r="CE60" s="52" t="str">
        <f t="shared" si="101"/>
        <v>.</v>
      </c>
      <c r="CF60" s="52" t="str">
        <f t="shared" si="102"/>
        <v>.</v>
      </c>
      <c r="CG60" s="44" t="str">
        <f t="shared" si="103"/>
        <v/>
      </c>
    </row>
    <row r="61" spans="1:85" s="10" customFormat="1" ht="15" customHeight="1" x14ac:dyDescent="0.25">
      <c r="A61" s="283" t="str">
        <f>IF('Work Packages'!A61="","",'Work Packages'!A61)</f>
        <v/>
      </c>
      <c r="B61" s="284" t="str">
        <f>IF('Work Packages'!B61="","",'Work Packages'!B61)</f>
        <v/>
      </c>
      <c r="C61" s="284" t="str">
        <f>IF('Work Packages'!C61="","",'Work Packages'!C61)</f>
        <v/>
      </c>
      <c r="D61" s="285" t="str">
        <f>IF('Work Packages'!D61="","",'Work Packages'!D61)</f>
        <v/>
      </c>
      <c r="E61" s="4"/>
      <c r="F61" s="5">
        <v>0</v>
      </c>
      <c r="G61" s="60" t="str">
        <f>IF(E61="","",VLOOKUP(E61,'Personnel Base Data'!$A$5:$B$10,2,FALSE))</f>
        <v/>
      </c>
      <c r="H61" s="38" t="str">
        <f>IF(E61="","",VLOOKUP(E61,'Personnel Base Data'!$A$5:$C$10,3,FALSE)*F61*$D61/12)</f>
        <v/>
      </c>
      <c r="I61" s="4"/>
      <c r="J61" s="5">
        <v>0</v>
      </c>
      <c r="K61" s="58" t="str">
        <f>IF(I61="","",VLOOKUP(I61,'Personnel Base Data'!$E$5:$F$10,2,FALSE))</f>
        <v/>
      </c>
      <c r="L61" s="6" t="str">
        <f>IF(I61="","",VLOOKUP(I61,'Personnel Base Data'!$E$5:$G$10,3,FALSE)*J61*$D61/12)</f>
        <v/>
      </c>
      <c r="M61" s="4"/>
      <c r="N61" s="5">
        <v>0</v>
      </c>
      <c r="O61" s="55" t="str">
        <f>IF(M61="","",VLOOKUP(M61,'Personnel Base Data'!$I$5:$J$10,2,FALSE))</f>
        <v/>
      </c>
      <c r="P61" s="65" t="str">
        <f>IF(M61="","",VLOOKUP(M61,'Personnel Base Data'!$I$5:$K$10,3,FALSE)*N61*$D61/12)</f>
        <v/>
      </c>
      <c r="Q61" s="4"/>
      <c r="R61" s="5">
        <v>0</v>
      </c>
      <c r="S61" s="64" t="str">
        <f>IF(Q61="","",VLOOKUP(Q61,'Personnel Base Data'!$M$5:$N$10,2,FALSE))</f>
        <v/>
      </c>
      <c r="T61" s="7" t="str">
        <f>IF(Q61="","",VLOOKUP(Q61,'Personnel Base Data'!$M$5:$O$10,3,FALSE)*R61*$D61/12)</f>
        <v/>
      </c>
      <c r="U61" s="4"/>
      <c r="V61" s="5">
        <v>0</v>
      </c>
      <c r="W61" s="62" t="str">
        <f>IF(U61="","",VLOOKUP(U61,'Personnel Base Data'!$Q$5:$R$10,2,FALSE))</f>
        <v/>
      </c>
      <c r="X61" s="8" t="str">
        <f>IF(U61="","",VLOOKUP(U61,'Personnel Base Data'!$Q$5:$S$10,3,FALSE)*V61*$D61/12)</f>
        <v/>
      </c>
      <c r="Y61" s="4"/>
      <c r="Z61" s="5">
        <v>0</v>
      </c>
      <c r="AA61" s="128" t="str">
        <f>IF(Y61="","",VLOOKUP(Y61,'Personnel Base Data'!$U$5:$V$10,2,FALSE))</f>
        <v/>
      </c>
      <c r="AB61" s="129" t="str">
        <f>IF(Y61="","",VLOOKUP(Y61,'Personnel Base Data'!$U$5:$W$10,3,FALSE)*Z61*$D61/12)</f>
        <v/>
      </c>
      <c r="AC61" s="4"/>
      <c r="AD61" s="5">
        <v>0</v>
      </c>
      <c r="AE61" s="131" t="str">
        <f>IF(AC61="","",VLOOKUP(AC61,'Personnel Base Data'!$Y$5:$Z$10,2,FALSE))</f>
        <v/>
      </c>
      <c r="AF61" s="132" t="str">
        <f>IF(AC61="","",VLOOKUP(AC61,'Personnel Base Data'!$Y$5:$AA$10,3,FALSE)*AD61*$D61/12)</f>
        <v/>
      </c>
      <c r="AG61" s="4"/>
      <c r="AH61" s="5">
        <v>0</v>
      </c>
      <c r="AI61" s="141" t="str">
        <f>IF(AG61="","",VLOOKUP(AG61,'Personnel Base Data'!$AC$5:$AD$10,2,FALSE))</f>
        <v/>
      </c>
      <c r="AJ61" s="142" t="str">
        <f>IF(AG61="","",VLOOKUP(AG61,'Personnel Base Data'!$AC$5:$AE$10,3,FALSE)*AH61*$D61/12)</f>
        <v/>
      </c>
      <c r="AK61" s="44"/>
      <c r="AL61" s="52" t="str">
        <f t="shared" si="56"/>
        <v>.</v>
      </c>
      <c r="AM61" s="52" t="str">
        <f t="shared" si="57"/>
        <v>.</v>
      </c>
      <c r="AN61" s="52" t="str">
        <f t="shared" si="58"/>
        <v>.</v>
      </c>
      <c r="AO61" s="52" t="str">
        <f t="shared" si="59"/>
        <v>.</v>
      </c>
      <c r="AP61" s="52" t="str">
        <f t="shared" si="60"/>
        <v>.</v>
      </c>
      <c r="AQ61" s="44" t="str">
        <f t="shared" si="61"/>
        <v/>
      </c>
      <c r="AR61" s="52" t="str">
        <f t="shared" si="62"/>
        <v>.</v>
      </c>
      <c r="AS61" s="52" t="str">
        <f t="shared" si="63"/>
        <v>.</v>
      </c>
      <c r="AT61" s="52" t="str">
        <f t="shared" si="64"/>
        <v>.</v>
      </c>
      <c r="AU61" s="52" t="str">
        <f t="shared" si="65"/>
        <v>.</v>
      </c>
      <c r="AV61" s="52" t="str">
        <f t="shared" si="66"/>
        <v>.</v>
      </c>
      <c r="AW61" s="44" t="str">
        <f t="shared" si="67"/>
        <v/>
      </c>
      <c r="AX61" s="52" t="str">
        <f t="shared" si="68"/>
        <v>.</v>
      </c>
      <c r="AY61" s="52" t="str">
        <f t="shared" si="69"/>
        <v>.</v>
      </c>
      <c r="AZ61" s="52" t="str">
        <f t="shared" si="70"/>
        <v>.</v>
      </c>
      <c r="BA61" s="52" t="str">
        <f t="shared" si="71"/>
        <v>.</v>
      </c>
      <c r="BB61" s="52" t="str">
        <f t="shared" si="72"/>
        <v>.</v>
      </c>
      <c r="BC61" s="44" t="str">
        <f t="shared" si="73"/>
        <v/>
      </c>
      <c r="BD61" s="52" t="str">
        <f t="shared" si="74"/>
        <v>.</v>
      </c>
      <c r="BE61" s="52" t="str">
        <f t="shared" si="75"/>
        <v>.</v>
      </c>
      <c r="BF61" s="52" t="str">
        <f t="shared" si="76"/>
        <v>.</v>
      </c>
      <c r="BG61" s="52" t="str">
        <f t="shared" si="77"/>
        <v>.</v>
      </c>
      <c r="BH61" s="52" t="str">
        <f t="shared" si="78"/>
        <v>.</v>
      </c>
      <c r="BI61" s="44" t="str">
        <f t="shared" si="79"/>
        <v/>
      </c>
      <c r="BJ61" s="52" t="str">
        <f t="shared" si="80"/>
        <v>.</v>
      </c>
      <c r="BK61" s="52" t="str">
        <f t="shared" si="81"/>
        <v>.</v>
      </c>
      <c r="BL61" s="52" t="str">
        <f t="shared" si="82"/>
        <v>.</v>
      </c>
      <c r="BM61" s="52" t="str">
        <f t="shared" si="83"/>
        <v>.</v>
      </c>
      <c r="BN61" s="52" t="str">
        <f t="shared" si="84"/>
        <v>.</v>
      </c>
      <c r="BO61" s="44" t="str">
        <f t="shared" si="85"/>
        <v/>
      </c>
      <c r="BP61" s="52" t="str">
        <f t="shared" si="86"/>
        <v>.</v>
      </c>
      <c r="BQ61" s="52" t="str">
        <f t="shared" si="87"/>
        <v>.</v>
      </c>
      <c r="BR61" s="52" t="str">
        <f t="shared" si="88"/>
        <v>.</v>
      </c>
      <c r="BS61" s="52" t="str">
        <f t="shared" si="89"/>
        <v>.</v>
      </c>
      <c r="BT61" s="52" t="str">
        <f t="shared" si="90"/>
        <v>.</v>
      </c>
      <c r="BU61" s="44" t="str">
        <f t="shared" si="91"/>
        <v/>
      </c>
      <c r="BV61" s="52" t="str">
        <f t="shared" si="92"/>
        <v>.</v>
      </c>
      <c r="BW61" s="52" t="str">
        <f t="shared" si="93"/>
        <v>.</v>
      </c>
      <c r="BX61" s="52" t="str">
        <f t="shared" si="94"/>
        <v>.</v>
      </c>
      <c r="BY61" s="52" t="str">
        <f t="shared" si="95"/>
        <v>.</v>
      </c>
      <c r="BZ61" s="52" t="str">
        <f t="shared" si="96"/>
        <v>.</v>
      </c>
      <c r="CA61" s="44" t="str">
        <f t="shared" si="97"/>
        <v/>
      </c>
      <c r="CB61" s="52" t="str">
        <f t="shared" si="98"/>
        <v>.</v>
      </c>
      <c r="CC61" s="52" t="str">
        <f t="shared" si="99"/>
        <v>.</v>
      </c>
      <c r="CD61" s="52" t="str">
        <f t="shared" si="100"/>
        <v>.</v>
      </c>
      <c r="CE61" s="52" t="str">
        <f t="shared" si="101"/>
        <v>.</v>
      </c>
      <c r="CF61" s="52" t="str">
        <f t="shared" si="102"/>
        <v>.</v>
      </c>
      <c r="CG61" s="44" t="str">
        <f t="shared" si="103"/>
        <v/>
      </c>
    </row>
    <row r="62" spans="1:85" s="10" customFormat="1" ht="15" customHeight="1" x14ac:dyDescent="0.25">
      <c r="A62" s="283" t="str">
        <f>IF('Work Packages'!A62="","",'Work Packages'!A62)</f>
        <v/>
      </c>
      <c r="B62" s="284" t="str">
        <f>IF('Work Packages'!B62="","",'Work Packages'!B62)</f>
        <v/>
      </c>
      <c r="C62" s="284" t="str">
        <f>IF('Work Packages'!C62="","",'Work Packages'!C62)</f>
        <v/>
      </c>
      <c r="D62" s="285" t="str">
        <f>IF('Work Packages'!D62="","",'Work Packages'!D62)</f>
        <v/>
      </c>
      <c r="E62" s="4"/>
      <c r="F62" s="5">
        <v>0</v>
      </c>
      <c r="G62" s="60" t="str">
        <f>IF(E62="","",VLOOKUP(E62,'Personnel Base Data'!$A$5:$B$10,2,FALSE))</f>
        <v/>
      </c>
      <c r="H62" s="38" t="str">
        <f>IF(E62="","",VLOOKUP(E62,'Personnel Base Data'!$A$5:$C$10,3,FALSE)*F62*$D62/12)</f>
        <v/>
      </c>
      <c r="I62" s="4"/>
      <c r="J62" s="5">
        <v>0</v>
      </c>
      <c r="K62" s="58" t="str">
        <f>IF(I62="","",VLOOKUP(I62,'Personnel Base Data'!$E$5:$F$10,2,FALSE))</f>
        <v/>
      </c>
      <c r="L62" s="6" t="str">
        <f>IF(I62="","",VLOOKUP(I62,'Personnel Base Data'!$E$5:$G$10,3,FALSE)*J62*$D62/12)</f>
        <v/>
      </c>
      <c r="M62" s="4"/>
      <c r="N62" s="5">
        <v>0</v>
      </c>
      <c r="O62" s="55" t="str">
        <f>IF(M62="","",VLOOKUP(M62,'Personnel Base Data'!$I$5:$J$10,2,FALSE))</f>
        <v/>
      </c>
      <c r="P62" s="65" t="str">
        <f>IF(M62="","",VLOOKUP(M62,'Personnel Base Data'!$I$5:$K$10,3,FALSE)*N62*$D62/12)</f>
        <v/>
      </c>
      <c r="Q62" s="4"/>
      <c r="R62" s="5">
        <v>0</v>
      </c>
      <c r="S62" s="64" t="str">
        <f>IF(Q62="","",VLOOKUP(Q62,'Personnel Base Data'!$M$5:$N$10,2,FALSE))</f>
        <v/>
      </c>
      <c r="T62" s="7" t="str">
        <f>IF(Q62="","",VLOOKUP(Q62,'Personnel Base Data'!$M$5:$O$10,3,FALSE)*R62*$D62/12)</f>
        <v/>
      </c>
      <c r="U62" s="4"/>
      <c r="V62" s="5">
        <v>0</v>
      </c>
      <c r="W62" s="62" t="str">
        <f>IF(U62="","",VLOOKUP(U62,'Personnel Base Data'!$Q$5:$R$10,2,FALSE))</f>
        <v/>
      </c>
      <c r="X62" s="8" t="str">
        <f>IF(U62="","",VLOOKUP(U62,'Personnel Base Data'!$Q$5:$S$10,3,FALSE)*V62*$D62/12)</f>
        <v/>
      </c>
      <c r="Y62" s="4"/>
      <c r="Z62" s="5">
        <v>0</v>
      </c>
      <c r="AA62" s="128" t="str">
        <f>IF(Y62="","",VLOOKUP(Y62,'Personnel Base Data'!$U$5:$V$10,2,FALSE))</f>
        <v/>
      </c>
      <c r="AB62" s="129" t="str">
        <f>IF(Y62="","",VLOOKUP(Y62,'Personnel Base Data'!$U$5:$W$10,3,FALSE)*Z62*$D62/12)</f>
        <v/>
      </c>
      <c r="AC62" s="4"/>
      <c r="AD62" s="5">
        <v>0</v>
      </c>
      <c r="AE62" s="131" t="str">
        <f>IF(AC62="","",VLOOKUP(AC62,'Personnel Base Data'!$Y$5:$Z$10,2,FALSE))</f>
        <v/>
      </c>
      <c r="AF62" s="132" t="str">
        <f>IF(AC62="","",VLOOKUP(AC62,'Personnel Base Data'!$Y$5:$AA$10,3,FALSE)*AD62*$D62/12)</f>
        <v/>
      </c>
      <c r="AG62" s="4"/>
      <c r="AH62" s="5">
        <v>0</v>
      </c>
      <c r="AI62" s="141" t="str">
        <f>IF(AG62="","",VLOOKUP(AG62,'Personnel Base Data'!$AC$5:$AD$10,2,FALSE))</f>
        <v/>
      </c>
      <c r="AJ62" s="142" t="str">
        <f>IF(AG62="","",VLOOKUP(AG62,'Personnel Base Data'!$AC$5:$AE$10,3,FALSE)*AH62*$D62/12)</f>
        <v/>
      </c>
      <c r="AK62" s="44"/>
      <c r="AL62" s="52" t="str">
        <f t="shared" si="56"/>
        <v>.</v>
      </c>
      <c r="AM62" s="52" t="str">
        <f t="shared" si="57"/>
        <v>.</v>
      </c>
      <c r="AN62" s="52" t="str">
        <f t="shared" si="58"/>
        <v>.</v>
      </c>
      <c r="AO62" s="52" t="str">
        <f t="shared" si="59"/>
        <v>.</v>
      </c>
      <c r="AP62" s="52" t="str">
        <f t="shared" si="60"/>
        <v>.</v>
      </c>
      <c r="AQ62" s="44" t="str">
        <f t="shared" si="61"/>
        <v/>
      </c>
      <c r="AR62" s="52" t="str">
        <f t="shared" si="62"/>
        <v>.</v>
      </c>
      <c r="AS62" s="52" t="str">
        <f t="shared" si="63"/>
        <v>.</v>
      </c>
      <c r="AT62" s="52" t="str">
        <f t="shared" si="64"/>
        <v>.</v>
      </c>
      <c r="AU62" s="52" t="str">
        <f t="shared" si="65"/>
        <v>.</v>
      </c>
      <c r="AV62" s="52" t="str">
        <f t="shared" si="66"/>
        <v>.</v>
      </c>
      <c r="AW62" s="44" t="str">
        <f t="shared" si="67"/>
        <v/>
      </c>
      <c r="AX62" s="52" t="str">
        <f t="shared" si="68"/>
        <v>.</v>
      </c>
      <c r="AY62" s="52" t="str">
        <f t="shared" si="69"/>
        <v>.</v>
      </c>
      <c r="AZ62" s="52" t="str">
        <f t="shared" si="70"/>
        <v>.</v>
      </c>
      <c r="BA62" s="52" t="str">
        <f t="shared" si="71"/>
        <v>.</v>
      </c>
      <c r="BB62" s="52" t="str">
        <f t="shared" si="72"/>
        <v>.</v>
      </c>
      <c r="BC62" s="44" t="str">
        <f t="shared" si="73"/>
        <v/>
      </c>
      <c r="BD62" s="52" t="str">
        <f t="shared" si="74"/>
        <v>.</v>
      </c>
      <c r="BE62" s="52" t="str">
        <f t="shared" si="75"/>
        <v>.</v>
      </c>
      <c r="BF62" s="52" t="str">
        <f t="shared" si="76"/>
        <v>.</v>
      </c>
      <c r="BG62" s="52" t="str">
        <f t="shared" si="77"/>
        <v>.</v>
      </c>
      <c r="BH62" s="52" t="str">
        <f t="shared" si="78"/>
        <v>.</v>
      </c>
      <c r="BI62" s="44" t="str">
        <f t="shared" si="79"/>
        <v/>
      </c>
      <c r="BJ62" s="52" t="str">
        <f t="shared" si="80"/>
        <v>.</v>
      </c>
      <c r="BK62" s="52" t="str">
        <f t="shared" si="81"/>
        <v>.</v>
      </c>
      <c r="BL62" s="52" t="str">
        <f t="shared" si="82"/>
        <v>.</v>
      </c>
      <c r="BM62" s="52" t="str">
        <f t="shared" si="83"/>
        <v>.</v>
      </c>
      <c r="BN62" s="52" t="str">
        <f t="shared" si="84"/>
        <v>.</v>
      </c>
      <c r="BO62" s="44" t="str">
        <f t="shared" si="85"/>
        <v/>
      </c>
      <c r="BP62" s="52" t="str">
        <f t="shared" si="86"/>
        <v>.</v>
      </c>
      <c r="BQ62" s="52" t="str">
        <f t="shared" si="87"/>
        <v>.</v>
      </c>
      <c r="BR62" s="52" t="str">
        <f t="shared" si="88"/>
        <v>.</v>
      </c>
      <c r="BS62" s="52" t="str">
        <f t="shared" si="89"/>
        <v>.</v>
      </c>
      <c r="BT62" s="52" t="str">
        <f t="shared" si="90"/>
        <v>.</v>
      </c>
      <c r="BU62" s="44" t="str">
        <f t="shared" si="91"/>
        <v/>
      </c>
      <c r="BV62" s="52" t="str">
        <f t="shared" si="92"/>
        <v>.</v>
      </c>
      <c r="BW62" s="52" t="str">
        <f t="shared" si="93"/>
        <v>.</v>
      </c>
      <c r="BX62" s="52" t="str">
        <f t="shared" si="94"/>
        <v>.</v>
      </c>
      <c r="BY62" s="52" t="str">
        <f t="shared" si="95"/>
        <v>.</v>
      </c>
      <c r="BZ62" s="52" t="str">
        <f t="shared" si="96"/>
        <v>.</v>
      </c>
      <c r="CA62" s="44" t="str">
        <f t="shared" si="97"/>
        <v/>
      </c>
      <c r="CB62" s="52" t="str">
        <f t="shared" si="98"/>
        <v>.</v>
      </c>
      <c r="CC62" s="52" t="str">
        <f t="shared" si="99"/>
        <v>.</v>
      </c>
      <c r="CD62" s="52" t="str">
        <f t="shared" si="100"/>
        <v>.</v>
      </c>
      <c r="CE62" s="52" t="str">
        <f t="shared" si="101"/>
        <v>.</v>
      </c>
      <c r="CF62" s="52" t="str">
        <f t="shared" si="102"/>
        <v>.</v>
      </c>
      <c r="CG62" s="44" t="str">
        <f t="shared" si="103"/>
        <v/>
      </c>
    </row>
    <row r="63" spans="1:85" s="10" customFormat="1" ht="15" customHeight="1" x14ac:dyDescent="0.25">
      <c r="A63" s="283" t="str">
        <f>IF('Work Packages'!A63="","",'Work Packages'!A63)</f>
        <v/>
      </c>
      <c r="B63" s="284" t="str">
        <f>IF('Work Packages'!B63="","",'Work Packages'!B63)</f>
        <v/>
      </c>
      <c r="C63" s="284" t="str">
        <f>IF('Work Packages'!C63="","",'Work Packages'!C63)</f>
        <v/>
      </c>
      <c r="D63" s="285" t="str">
        <f>IF('Work Packages'!D63="","",'Work Packages'!D63)</f>
        <v/>
      </c>
      <c r="E63" s="4"/>
      <c r="F63" s="5">
        <v>0</v>
      </c>
      <c r="G63" s="60" t="str">
        <f>IF(E63="","",VLOOKUP(E63,'Personnel Base Data'!$A$5:$B$10,2,FALSE))</f>
        <v/>
      </c>
      <c r="H63" s="38" t="str">
        <f>IF(E63="","",VLOOKUP(E63,'Personnel Base Data'!$A$5:$C$10,3,FALSE)*F63*$D63/12)</f>
        <v/>
      </c>
      <c r="I63" s="4"/>
      <c r="J63" s="5">
        <v>0</v>
      </c>
      <c r="K63" s="58" t="str">
        <f>IF(I63="","",VLOOKUP(I63,'Personnel Base Data'!$E$5:$F$10,2,FALSE))</f>
        <v/>
      </c>
      <c r="L63" s="6" t="str">
        <f>IF(I63="","",VLOOKUP(I63,'Personnel Base Data'!$E$5:$G$10,3,FALSE)*J63*$D63/12)</f>
        <v/>
      </c>
      <c r="M63" s="4"/>
      <c r="N63" s="5">
        <v>0</v>
      </c>
      <c r="O63" s="55" t="str">
        <f>IF(M63="","",VLOOKUP(M63,'Personnel Base Data'!$I$5:$J$10,2,FALSE))</f>
        <v/>
      </c>
      <c r="P63" s="65" t="str">
        <f>IF(M63="","",VLOOKUP(M63,'Personnel Base Data'!$I$5:$K$10,3,FALSE)*N63*$D63/12)</f>
        <v/>
      </c>
      <c r="Q63" s="4"/>
      <c r="R63" s="5">
        <v>0</v>
      </c>
      <c r="S63" s="64" t="str">
        <f>IF(Q63="","",VLOOKUP(Q63,'Personnel Base Data'!$M$5:$N$10,2,FALSE))</f>
        <v/>
      </c>
      <c r="T63" s="7" t="str">
        <f>IF(Q63="","",VLOOKUP(Q63,'Personnel Base Data'!$M$5:$O$10,3,FALSE)*R63*$D63/12)</f>
        <v/>
      </c>
      <c r="U63" s="4"/>
      <c r="V63" s="5">
        <v>0</v>
      </c>
      <c r="W63" s="62" t="str">
        <f>IF(U63="","",VLOOKUP(U63,'Personnel Base Data'!$Q$5:$R$10,2,FALSE))</f>
        <v/>
      </c>
      <c r="X63" s="8" t="str">
        <f>IF(U63="","",VLOOKUP(U63,'Personnel Base Data'!$Q$5:$S$10,3,FALSE)*V63*$D63/12)</f>
        <v/>
      </c>
      <c r="Y63" s="4"/>
      <c r="Z63" s="5">
        <v>0</v>
      </c>
      <c r="AA63" s="128" t="str">
        <f>IF(Y63="","",VLOOKUP(Y63,'Personnel Base Data'!$U$5:$V$10,2,FALSE))</f>
        <v/>
      </c>
      <c r="AB63" s="129" t="str">
        <f>IF(Y63="","",VLOOKUP(Y63,'Personnel Base Data'!$U$5:$W$10,3,FALSE)*Z63*$D63/12)</f>
        <v/>
      </c>
      <c r="AC63" s="4"/>
      <c r="AD63" s="5">
        <v>0</v>
      </c>
      <c r="AE63" s="131" t="str">
        <f>IF(AC63="","",VLOOKUP(AC63,'Personnel Base Data'!$Y$5:$Z$10,2,FALSE))</f>
        <v/>
      </c>
      <c r="AF63" s="132" t="str">
        <f>IF(AC63="","",VLOOKUP(AC63,'Personnel Base Data'!$Y$5:$AA$10,3,FALSE)*AD63*$D63/12)</f>
        <v/>
      </c>
      <c r="AG63" s="4"/>
      <c r="AH63" s="5">
        <v>0</v>
      </c>
      <c r="AI63" s="141" t="str">
        <f>IF(AG63="","",VLOOKUP(AG63,'Personnel Base Data'!$AC$5:$AD$10,2,FALSE))</f>
        <v/>
      </c>
      <c r="AJ63" s="142" t="str">
        <f>IF(AG63="","",VLOOKUP(AG63,'Personnel Base Data'!$AC$5:$AE$10,3,FALSE)*AH63*$D63/12)</f>
        <v/>
      </c>
      <c r="AK63" s="44"/>
      <c r="AL63" s="52" t="str">
        <f t="shared" si="56"/>
        <v>.</v>
      </c>
      <c r="AM63" s="52" t="str">
        <f t="shared" si="57"/>
        <v>.</v>
      </c>
      <c r="AN63" s="52" t="str">
        <f t="shared" si="58"/>
        <v>.</v>
      </c>
      <c r="AO63" s="52" t="str">
        <f t="shared" si="59"/>
        <v>.</v>
      </c>
      <c r="AP63" s="52" t="str">
        <f t="shared" si="60"/>
        <v>.</v>
      </c>
      <c r="AQ63" s="44" t="str">
        <f t="shared" si="61"/>
        <v/>
      </c>
      <c r="AR63" s="52" t="str">
        <f t="shared" si="62"/>
        <v>.</v>
      </c>
      <c r="AS63" s="52" t="str">
        <f t="shared" si="63"/>
        <v>.</v>
      </c>
      <c r="AT63" s="52" t="str">
        <f t="shared" si="64"/>
        <v>.</v>
      </c>
      <c r="AU63" s="52" t="str">
        <f t="shared" si="65"/>
        <v>.</v>
      </c>
      <c r="AV63" s="52" t="str">
        <f t="shared" si="66"/>
        <v>.</v>
      </c>
      <c r="AW63" s="44" t="str">
        <f t="shared" si="67"/>
        <v/>
      </c>
      <c r="AX63" s="52" t="str">
        <f t="shared" si="68"/>
        <v>.</v>
      </c>
      <c r="AY63" s="52" t="str">
        <f t="shared" si="69"/>
        <v>.</v>
      </c>
      <c r="AZ63" s="52" t="str">
        <f t="shared" si="70"/>
        <v>.</v>
      </c>
      <c r="BA63" s="52" t="str">
        <f t="shared" si="71"/>
        <v>.</v>
      </c>
      <c r="BB63" s="52" t="str">
        <f t="shared" si="72"/>
        <v>.</v>
      </c>
      <c r="BC63" s="44" t="str">
        <f t="shared" si="73"/>
        <v/>
      </c>
      <c r="BD63" s="52" t="str">
        <f t="shared" si="74"/>
        <v>.</v>
      </c>
      <c r="BE63" s="52" t="str">
        <f t="shared" si="75"/>
        <v>.</v>
      </c>
      <c r="BF63" s="52" t="str">
        <f t="shared" si="76"/>
        <v>.</v>
      </c>
      <c r="BG63" s="52" t="str">
        <f t="shared" si="77"/>
        <v>.</v>
      </c>
      <c r="BH63" s="52" t="str">
        <f t="shared" si="78"/>
        <v>.</v>
      </c>
      <c r="BI63" s="44" t="str">
        <f t="shared" si="79"/>
        <v/>
      </c>
      <c r="BJ63" s="52" t="str">
        <f t="shared" si="80"/>
        <v>.</v>
      </c>
      <c r="BK63" s="52" t="str">
        <f t="shared" si="81"/>
        <v>.</v>
      </c>
      <c r="BL63" s="52" t="str">
        <f t="shared" si="82"/>
        <v>.</v>
      </c>
      <c r="BM63" s="52" t="str">
        <f t="shared" si="83"/>
        <v>.</v>
      </c>
      <c r="BN63" s="52" t="str">
        <f t="shared" si="84"/>
        <v>.</v>
      </c>
      <c r="BO63" s="44" t="str">
        <f t="shared" si="85"/>
        <v/>
      </c>
      <c r="BP63" s="52" t="str">
        <f t="shared" si="86"/>
        <v>.</v>
      </c>
      <c r="BQ63" s="52" t="str">
        <f t="shared" si="87"/>
        <v>.</v>
      </c>
      <c r="BR63" s="52" t="str">
        <f t="shared" si="88"/>
        <v>.</v>
      </c>
      <c r="BS63" s="52" t="str">
        <f t="shared" si="89"/>
        <v>.</v>
      </c>
      <c r="BT63" s="52" t="str">
        <f t="shared" si="90"/>
        <v>.</v>
      </c>
      <c r="BU63" s="44" t="str">
        <f t="shared" si="91"/>
        <v/>
      </c>
      <c r="BV63" s="52" t="str">
        <f t="shared" si="92"/>
        <v>.</v>
      </c>
      <c r="BW63" s="52" t="str">
        <f t="shared" si="93"/>
        <v>.</v>
      </c>
      <c r="BX63" s="52" t="str">
        <f t="shared" si="94"/>
        <v>.</v>
      </c>
      <c r="BY63" s="52" t="str">
        <f t="shared" si="95"/>
        <v>.</v>
      </c>
      <c r="BZ63" s="52" t="str">
        <f t="shared" si="96"/>
        <v>.</v>
      </c>
      <c r="CA63" s="44" t="str">
        <f t="shared" si="97"/>
        <v/>
      </c>
      <c r="CB63" s="52" t="str">
        <f t="shared" si="98"/>
        <v>.</v>
      </c>
      <c r="CC63" s="52" t="str">
        <f t="shared" si="99"/>
        <v>.</v>
      </c>
      <c r="CD63" s="52" t="str">
        <f t="shared" si="100"/>
        <v>.</v>
      </c>
      <c r="CE63" s="52" t="str">
        <f t="shared" si="101"/>
        <v>.</v>
      </c>
      <c r="CF63" s="52" t="str">
        <f t="shared" si="102"/>
        <v>.</v>
      </c>
      <c r="CG63" s="44" t="str">
        <f t="shared" si="103"/>
        <v/>
      </c>
    </row>
    <row r="64" spans="1:85" s="10" customFormat="1" ht="15" customHeight="1" x14ac:dyDescent="0.25">
      <c r="A64" s="283" t="str">
        <f>IF('Work Packages'!A64="","",'Work Packages'!A64)</f>
        <v/>
      </c>
      <c r="B64" s="284" t="str">
        <f>IF('Work Packages'!B64="","",'Work Packages'!B64)</f>
        <v/>
      </c>
      <c r="C64" s="284" t="str">
        <f>IF('Work Packages'!C64="","",'Work Packages'!C64)</f>
        <v/>
      </c>
      <c r="D64" s="285" t="str">
        <f>IF('Work Packages'!D64="","",'Work Packages'!D64)</f>
        <v/>
      </c>
      <c r="E64" s="4"/>
      <c r="F64" s="5">
        <v>0</v>
      </c>
      <c r="G64" s="60" t="str">
        <f>IF(E64="","",VLOOKUP(E64,'Personnel Base Data'!$A$5:$B$10,2,FALSE))</f>
        <v/>
      </c>
      <c r="H64" s="38" t="str">
        <f>IF(E64="","",VLOOKUP(E64,'Personnel Base Data'!$A$5:$C$10,3,FALSE)*F64*$D64/12)</f>
        <v/>
      </c>
      <c r="I64" s="4"/>
      <c r="J64" s="5">
        <v>0</v>
      </c>
      <c r="K64" s="58" t="str">
        <f>IF(I64="","",VLOOKUP(I64,'Personnel Base Data'!$E$5:$F$10,2,FALSE))</f>
        <v/>
      </c>
      <c r="L64" s="6" t="str">
        <f>IF(I64="","",VLOOKUP(I64,'Personnel Base Data'!$E$5:$G$10,3,FALSE)*J64*$D64/12)</f>
        <v/>
      </c>
      <c r="M64" s="4"/>
      <c r="N64" s="5">
        <v>0</v>
      </c>
      <c r="O64" s="55" t="str">
        <f>IF(M64="","",VLOOKUP(M64,'Personnel Base Data'!$I$5:$J$10,2,FALSE))</f>
        <v/>
      </c>
      <c r="P64" s="65" t="str">
        <f>IF(M64="","",VLOOKUP(M64,'Personnel Base Data'!$I$5:$K$10,3,FALSE)*N64*$D64/12)</f>
        <v/>
      </c>
      <c r="Q64" s="4"/>
      <c r="R64" s="5">
        <v>0</v>
      </c>
      <c r="S64" s="64" t="str">
        <f>IF(Q64="","",VLOOKUP(Q64,'Personnel Base Data'!$M$5:$N$10,2,FALSE))</f>
        <v/>
      </c>
      <c r="T64" s="7" t="str">
        <f>IF(Q64="","",VLOOKUP(Q64,'Personnel Base Data'!$M$5:$O$10,3,FALSE)*R64*$D64/12)</f>
        <v/>
      </c>
      <c r="U64" s="4"/>
      <c r="V64" s="5">
        <v>0</v>
      </c>
      <c r="W64" s="62" t="str">
        <f>IF(U64="","",VLOOKUP(U64,'Personnel Base Data'!$Q$5:$R$10,2,FALSE))</f>
        <v/>
      </c>
      <c r="X64" s="8" t="str">
        <f>IF(U64="","",VLOOKUP(U64,'Personnel Base Data'!$Q$5:$S$10,3,FALSE)*V64*$D64/12)</f>
        <v/>
      </c>
      <c r="Y64" s="4"/>
      <c r="Z64" s="5">
        <v>0</v>
      </c>
      <c r="AA64" s="128" t="str">
        <f>IF(Y64="","",VLOOKUP(Y64,'Personnel Base Data'!$U$5:$V$10,2,FALSE))</f>
        <v/>
      </c>
      <c r="AB64" s="129" t="str">
        <f>IF(Y64="","",VLOOKUP(Y64,'Personnel Base Data'!$U$5:$W$10,3,FALSE)*Z64*$D64/12)</f>
        <v/>
      </c>
      <c r="AC64" s="4"/>
      <c r="AD64" s="5">
        <v>0</v>
      </c>
      <c r="AE64" s="131" t="str">
        <f>IF(AC64="","",VLOOKUP(AC64,'Personnel Base Data'!$Y$5:$Z$10,2,FALSE))</f>
        <v/>
      </c>
      <c r="AF64" s="132" t="str">
        <f>IF(AC64="","",VLOOKUP(AC64,'Personnel Base Data'!$Y$5:$AA$10,3,FALSE)*AD64*$D64/12)</f>
        <v/>
      </c>
      <c r="AG64" s="4"/>
      <c r="AH64" s="5">
        <v>0</v>
      </c>
      <c r="AI64" s="141" t="str">
        <f>IF(AG64="","",VLOOKUP(AG64,'Personnel Base Data'!$AC$5:$AD$10,2,FALSE))</f>
        <v/>
      </c>
      <c r="AJ64" s="142" t="str">
        <f>IF(AG64="","",VLOOKUP(AG64,'Personnel Base Data'!$AC$5:$AE$10,3,FALSE)*AH64*$D64/12)</f>
        <v/>
      </c>
      <c r="AK64" s="44"/>
      <c r="AL64" s="52" t="str">
        <f t="shared" si="56"/>
        <v>.</v>
      </c>
      <c r="AM64" s="52" t="str">
        <f t="shared" si="57"/>
        <v>.</v>
      </c>
      <c r="AN64" s="52" t="str">
        <f t="shared" si="58"/>
        <v>.</v>
      </c>
      <c r="AO64" s="52" t="str">
        <f t="shared" si="59"/>
        <v>.</v>
      </c>
      <c r="AP64" s="52" t="str">
        <f t="shared" si="60"/>
        <v>.</v>
      </c>
      <c r="AQ64" s="44" t="str">
        <f t="shared" si="61"/>
        <v/>
      </c>
      <c r="AR64" s="52" t="str">
        <f t="shared" si="62"/>
        <v>.</v>
      </c>
      <c r="AS64" s="52" t="str">
        <f t="shared" si="63"/>
        <v>.</v>
      </c>
      <c r="AT64" s="52" t="str">
        <f t="shared" si="64"/>
        <v>.</v>
      </c>
      <c r="AU64" s="52" t="str">
        <f t="shared" si="65"/>
        <v>.</v>
      </c>
      <c r="AV64" s="52" t="str">
        <f t="shared" si="66"/>
        <v>.</v>
      </c>
      <c r="AW64" s="44" t="str">
        <f t="shared" si="67"/>
        <v/>
      </c>
      <c r="AX64" s="52" t="str">
        <f t="shared" si="68"/>
        <v>.</v>
      </c>
      <c r="AY64" s="52" t="str">
        <f t="shared" si="69"/>
        <v>.</v>
      </c>
      <c r="AZ64" s="52" t="str">
        <f t="shared" si="70"/>
        <v>.</v>
      </c>
      <c r="BA64" s="52" t="str">
        <f t="shared" si="71"/>
        <v>.</v>
      </c>
      <c r="BB64" s="52" t="str">
        <f t="shared" si="72"/>
        <v>.</v>
      </c>
      <c r="BC64" s="44" t="str">
        <f t="shared" si="73"/>
        <v/>
      </c>
      <c r="BD64" s="52" t="str">
        <f t="shared" si="74"/>
        <v>.</v>
      </c>
      <c r="BE64" s="52" t="str">
        <f t="shared" si="75"/>
        <v>.</v>
      </c>
      <c r="BF64" s="52" t="str">
        <f t="shared" si="76"/>
        <v>.</v>
      </c>
      <c r="BG64" s="52" t="str">
        <f t="shared" si="77"/>
        <v>.</v>
      </c>
      <c r="BH64" s="52" t="str">
        <f t="shared" si="78"/>
        <v>.</v>
      </c>
      <c r="BI64" s="44" t="str">
        <f t="shared" si="79"/>
        <v/>
      </c>
      <c r="BJ64" s="52" t="str">
        <f t="shared" si="80"/>
        <v>.</v>
      </c>
      <c r="BK64" s="52" t="str">
        <f t="shared" si="81"/>
        <v>.</v>
      </c>
      <c r="BL64" s="52" t="str">
        <f t="shared" si="82"/>
        <v>.</v>
      </c>
      <c r="BM64" s="52" t="str">
        <f t="shared" si="83"/>
        <v>.</v>
      </c>
      <c r="BN64" s="52" t="str">
        <f t="shared" si="84"/>
        <v>.</v>
      </c>
      <c r="BO64" s="44" t="str">
        <f t="shared" si="85"/>
        <v/>
      </c>
      <c r="BP64" s="52" t="str">
        <f t="shared" si="86"/>
        <v>.</v>
      </c>
      <c r="BQ64" s="52" t="str">
        <f t="shared" si="87"/>
        <v>.</v>
      </c>
      <c r="BR64" s="52" t="str">
        <f t="shared" si="88"/>
        <v>.</v>
      </c>
      <c r="BS64" s="52" t="str">
        <f t="shared" si="89"/>
        <v>.</v>
      </c>
      <c r="BT64" s="52" t="str">
        <f t="shared" si="90"/>
        <v>.</v>
      </c>
      <c r="BU64" s="44" t="str">
        <f t="shared" si="91"/>
        <v/>
      </c>
      <c r="BV64" s="52" t="str">
        <f t="shared" si="92"/>
        <v>.</v>
      </c>
      <c r="BW64" s="52" t="str">
        <f t="shared" si="93"/>
        <v>.</v>
      </c>
      <c r="BX64" s="52" t="str">
        <f t="shared" si="94"/>
        <v>.</v>
      </c>
      <c r="BY64" s="52" t="str">
        <f t="shared" si="95"/>
        <v>.</v>
      </c>
      <c r="BZ64" s="52" t="str">
        <f t="shared" si="96"/>
        <v>.</v>
      </c>
      <c r="CA64" s="44" t="str">
        <f t="shared" si="97"/>
        <v/>
      </c>
      <c r="CB64" s="52" t="str">
        <f t="shared" si="98"/>
        <v>.</v>
      </c>
      <c r="CC64" s="52" t="str">
        <f t="shared" si="99"/>
        <v>.</v>
      </c>
      <c r="CD64" s="52" t="str">
        <f t="shared" si="100"/>
        <v>.</v>
      </c>
      <c r="CE64" s="52" t="str">
        <f t="shared" si="101"/>
        <v>.</v>
      </c>
      <c r="CF64" s="52" t="str">
        <f t="shared" si="102"/>
        <v>.</v>
      </c>
      <c r="CG64" s="44" t="str">
        <f t="shared" si="103"/>
        <v/>
      </c>
    </row>
    <row r="65" spans="1:85" s="10" customFormat="1" ht="15" customHeight="1" x14ac:dyDescent="0.25">
      <c r="A65" s="283" t="str">
        <f>IF('Work Packages'!A65="","",'Work Packages'!A65)</f>
        <v/>
      </c>
      <c r="B65" s="284" t="str">
        <f>IF('Work Packages'!B65="","",'Work Packages'!B65)</f>
        <v/>
      </c>
      <c r="C65" s="284" t="str">
        <f>IF('Work Packages'!C65="","",'Work Packages'!C65)</f>
        <v/>
      </c>
      <c r="D65" s="285" t="str">
        <f>IF('Work Packages'!D65="","",'Work Packages'!D65)</f>
        <v/>
      </c>
      <c r="E65" s="4"/>
      <c r="F65" s="5">
        <v>0</v>
      </c>
      <c r="G65" s="60" t="str">
        <f>IF(E65="","",VLOOKUP(E65,'Personnel Base Data'!$A$5:$B$10,2,FALSE))</f>
        <v/>
      </c>
      <c r="H65" s="38" t="str">
        <f>IF(E65="","",VLOOKUP(E65,'Personnel Base Data'!$A$5:$C$10,3,FALSE)*F65*$D65/12)</f>
        <v/>
      </c>
      <c r="I65" s="4"/>
      <c r="J65" s="5">
        <v>0</v>
      </c>
      <c r="K65" s="58" t="str">
        <f>IF(I65="","",VLOOKUP(I65,'Personnel Base Data'!$E$5:$F$10,2,FALSE))</f>
        <v/>
      </c>
      <c r="L65" s="6" t="str">
        <f>IF(I65="","",VLOOKUP(I65,'Personnel Base Data'!$E$5:$G$10,3,FALSE)*J65*$D65/12)</f>
        <v/>
      </c>
      <c r="M65" s="4"/>
      <c r="N65" s="5">
        <v>0</v>
      </c>
      <c r="O65" s="55" t="str">
        <f>IF(M65="","",VLOOKUP(M65,'Personnel Base Data'!$I$5:$J$10,2,FALSE))</f>
        <v/>
      </c>
      <c r="P65" s="65" t="str">
        <f>IF(M65="","",VLOOKUP(M65,'Personnel Base Data'!$I$5:$K$10,3,FALSE)*N65*$D65/12)</f>
        <v/>
      </c>
      <c r="Q65" s="4"/>
      <c r="R65" s="5">
        <v>0</v>
      </c>
      <c r="S65" s="64" t="str">
        <f>IF(Q65="","",VLOOKUP(Q65,'Personnel Base Data'!$M$5:$N$10,2,FALSE))</f>
        <v/>
      </c>
      <c r="T65" s="7" t="str">
        <f>IF(Q65="","",VLOOKUP(Q65,'Personnel Base Data'!$M$5:$O$10,3,FALSE)*R65*$D65/12)</f>
        <v/>
      </c>
      <c r="U65" s="4"/>
      <c r="V65" s="5">
        <v>0</v>
      </c>
      <c r="W65" s="62" t="str">
        <f>IF(U65="","",VLOOKUP(U65,'Personnel Base Data'!$Q$5:$R$10,2,FALSE))</f>
        <v/>
      </c>
      <c r="X65" s="8" t="str">
        <f>IF(U65="","",VLOOKUP(U65,'Personnel Base Data'!$Q$5:$S$10,3,FALSE)*V65*$D65/12)</f>
        <v/>
      </c>
      <c r="Y65" s="4"/>
      <c r="Z65" s="5">
        <v>0</v>
      </c>
      <c r="AA65" s="128" t="str">
        <f>IF(Y65="","",VLOOKUP(Y65,'Personnel Base Data'!$U$5:$V$10,2,FALSE))</f>
        <v/>
      </c>
      <c r="AB65" s="129" t="str">
        <f>IF(Y65="","",VLOOKUP(Y65,'Personnel Base Data'!$U$5:$W$10,3,FALSE)*Z65*$D65/12)</f>
        <v/>
      </c>
      <c r="AC65" s="4"/>
      <c r="AD65" s="5">
        <v>0</v>
      </c>
      <c r="AE65" s="131" t="str">
        <f>IF(AC65="","",VLOOKUP(AC65,'Personnel Base Data'!$Y$5:$Z$10,2,FALSE))</f>
        <v/>
      </c>
      <c r="AF65" s="132" t="str">
        <f>IF(AC65="","",VLOOKUP(AC65,'Personnel Base Data'!$Y$5:$AA$10,3,FALSE)*AD65*$D65/12)</f>
        <v/>
      </c>
      <c r="AG65" s="4"/>
      <c r="AH65" s="5">
        <v>0</v>
      </c>
      <c r="AI65" s="141" t="str">
        <f>IF(AG65="","",VLOOKUP(AG65,'Personnel Base Data'!$AC$5:$AD$10,2,FALSE))</f>
        <v/>
      </c>
      <c r="AJ65" s="142" t="str">
        <f>IF(AG65="","",VLOOKUP(AG65,'Personnel Base Data'!$AC$5:$AE$10,3,FALSE)*AH65*$D65/12)</f>
        <v/>
      </c>
      <c r="AK65" s="44"/>
      <c r="AL65" s="52" t="str">
        <f t="shared" si="56"/>
        <v>.</v>
      </c>
      <c r="AM65" s="52" t="str">
        <f t="shared" si="57"/>
        <v>.</v>
      </c>
      <c r="AN65" s="52" t="str">
        <f t="shared" si="58"/>
        <v>.</v>
      </c>
      <c r="AO65" s="52" t="str">
        <f t="shared" si="59"/>
        <v>.</v>
      </c>
      <c r="AP65" s="52" t="str">
        <f t="shared" si="60"/>
        <v>.</v>
      </c>
      <c r="AQ65" s="44" t="str">
        <f t="shared" si="61"/>
        <v/>
      </c>
      <c r="AR65" s="52" t="str">
        <f t="shared" si="62"/>
        <v>.</v>
      </c>
      <c r="AS65" s="52" t="str">
        <f t="shared" si="63"/>
        <v>.</v>
      </c>
      <c r="AT65" s="52" t="str">
        <f t="shared" si="64"/>
        <v>.</v>
      </c>
      <c r="AU65" s="52" t="str">
        <f t="shared" si="65"/>
        <v>.</v>
      </c>
      <c r="AV65" s="52" t="str">
        <f t="shared" si="66"/>
        <v>.</v>
      </c>
      <c r="AW65" s="44" t="str">
        <f t="shared" si="67"/>
        <v/>
      </c>
      <c r="AX65" s="52" t="str">
        <f t="shared" si="68"/>
        <v>.</v>
      </c>
      <c r="AY65" s="52" t="str">
        <f t="shared" si="69"/>
        <v>.</v>
      </c>
      <c r="AZ65" s="52" t="str">
        <f t="shared" si="70"/>
        <v>.</v>
      </c>
      <c r="BA65" s="52" t="str">
        <f t="shared" si="71"/>
        <v>.</v>
      </c>
      <c r="BB65" s="52" t="str">
        <f t="shared" si="72"/>
        <v>.</v>
      </c>
      <c r="BC65" s="44" t="str">
        <f t="shared" si="73"/>
        <v/>
      </c>
      <c r="BD65" s="52" t="str">
        <f t="shared" si="74"/>
        <v>.</v>
      </c>
      <c r="BE65" s="52" t="str">
        <f t="shared" si="75"/>
        <v>.</v>
      </c>
      <c r="BF65" s="52" t="str">
        <f t="shared" si="76"/>
        <v>.</v>
      </c>
      <c r="BG65" s="52" t="str">
        <f t="shared" si="77"/>
        <v>.</v>
      </c>
      <c r="BH65" s="52" t="str">
        <f t="shared" si="78"/>
        <v>.</v>
      </c>
      <c r="BI65" s="44" t="str">
        <f t="shared" si="79"/>
        <v/>
      </c>
      <c r="BJ65" s="52" t="str">
        <f t="shared" si="80"/>
        <v>.</v>
      </c>
      <c r="BK65" s="52" t="str">
        <f t="shared" si="81"/>
        <v>.</v>
      </c>
      <c r="BL65" s="52" t="str">
        <f t="shared" si="82"/>
        <v>.</v>
      </c>
      <c r="BM65" s="52" t="str">
        <f t="shared" si="83"/>
        <v>.</v>
      </c>
      <c r="BN65" s="52" t="str">
        <f t="shared" si="84"/>
        <v>.</v>
      </c>
      <c r="BO65" s="44" t="str">
        <f t="shared" si="85"/>
        <v/>
      </c>
      <c r="BP65" s="52" t="str">
        <f t="shared" si="86"/>
        <v>.</v>
      </c>
      <c r="BQ65" s="52" t="str">
        <f t="shared" si="87"/>
        <v>.</v>
      </c>
      <c r="BR65" s="52" t="str">
        <f t="shared" si="88"/>
        <v>.</v>
      </c>
      <c r="BS65" s="52" t="str">
        <f t="shared" si="89"/>
        <v>.</v>
      </c>
      <c r="BT65" s="52" t="str">
        <f t="shared" si="90"/>
        <v>.</v>
      </c>
      <c r="BU65" s="44" t="str">
        <f t="shared" si="91"/>
        <v/>
      </c>
      <c r="BV65" s="52" t="str">
        <f t="shared" si="92"/>
        <v>.</v>
      </c>
      <c r="BW65" s="52" t="str">
        <f t="shared" si="93"/>
        <v>.</v>
      </c>
      <c r="BX65" s="52" t="str">
        <f t="shared" si="94"/>
        <v>.</v>
      </c>
      <c r="BY65" s="52" t="str">
        <f t="shared" si="95"/>
        <v>.</v>
      </c>
      <c r="BZ65" s="52" t="str">
        <f t="shared" si="96"/>
        <v>.</v>
      </c>
      <c r="CA65" s="44" t="str">
        <f t="shared" si="97"/>
        <v/>
      </c>
      <c r="CB65" s="52" t="str">
        <f t="shared" si="98"/>
        <v>.</v>
      </c>
      <c r="CC65" s="52" t="str">
        <f t="shared" si="99"/>
        <v>.</v>
      </c>
      <c r="CD65" s="52" t="str">
        <f t="shared" si="100"/>
        <v>.</v>
      </c>
      <c r="CE65" s="52" t="str">
        <f t="shared" si="101"/>
        <v>.</v>
      </c>
      <c r="CF65" s="52" t="str">
        <f t="shared" si="102"/>
        <v>.</v>
      </c>
      <c r="CG65" s="44" t="str">
        <f t="shared" si="103"/>
        <v/>
      </c>
    </row>
    <row r="66" spans="1:85" s="10" customFormat="1" ht="15" customHeight="1" x14ac:dyDescent="0.25">
      <c r="A66" s="283" t="str">
        <f>IF('Work Packages'!A66="","",'Work Packages'!A66)</f>
        <v/>
      </c>
      <c r="B66" s="284" t="str">
        <f>IF('Work Packages'!B66="","",'Work Packages'!B66)</f>
        <v/>
      </c>
      <c r="C66" s="284" t="str">
        <f>IF('Work Packages'!C66="","",'Work Packages'!C66)</f>
        <v/>
      </c>
      <c r="D66" s="285" t="str">
        <f>IF('Work Packages'!D66="","",'Work Packages'!D66)</f>
        <v/>
      </c>
      <c r="E66" s="4"/>
      <c r="F66" s="5">
        <v>0</v>
      </c>
      <c r="G66" s="60" t="str">
        <f>IF(E66="","",VLOOKUP(E66,'Personnel Base Data'!$A$5:$B$10,2,FALSE))</f>
        <v/>
      </c>
      <c r="H66" s="38" t="str">
        <f>IF(E66="","",VLOOKUP(E66,'Personnel Base Data'!$A$5:$C$10,3,FALSE)*F66*$D66/12)</f>
        <v/>
      </c>
      <c r="I66" s="4"/>
      <c r="J66" s="5">
        <v>0</v>
      </c>
      <c r="K66" s="58" t="str">
        <f>IF(I66="","",VLOOKUP(I66,'Personnel Base Data'!$E$5:$F$10,2,FALSE))</f>
        <v/>
      </c>
      <c r="L66" s="6" t="str">
        <f>IF(I66="","",VLOOKUP(I66,'Personnel Base Data'!$E$5:$G$10,3,FALSE)*J66*$D66/12)</f>
        <v/>
      </c>
      <c r="M66" s="4"/>
      <c r="N66" s="5">
        <v>0</v>
      </c>
      <c r="O66" s="55" t="str">
        <f>IF(M66="","",VLOOKUP(M66,'Personnel Base Data'!$I$5:$J$10,2,FALSE))</f>
        <v/>
      </c>
      <c r="P66" s="65" t="str">
        <f>IF(M66="","",VLOOKUP(M66,'Personnel Base Data'!$I$5:$K$10,3,FALSE)*N66*$D66/12)</f>
        <v/>
      </c>
      <c r="Q66" s="4"/>
      <c r="R66" s="5">
        <v>0</v>
      </c>
      <c r="S66" s="64" t="str">
        <f>IF(Q66="","",VLOOKUP(Q66,'Personnel Base Data'!$M$5:$N$10,2,FALSE))</f>
        <v/>
      </c>
      <c r="T66" s="7" t="str">
        <f>IF(Q66="","",VLOOKUP(Q66,'Personnel Base Data'!$M$5:$O$10,3,FALSE)*R66*$D66/12)</f>
        <v/>
      </c>
      <c r="U66" s="4"/>
      <c r="V66" s="5">
        <v>0</v>
      </c>
      <c r="W66" s="62" t="str">
        <f>IF(U66="","",VLOOKUP(U66,'Personnel Base Data'!$Q$5:$R$10,2,FALSE))</f>
        <v/>
      </c>
      <c r="X66" s="8" t="str">
        <f>IF(U66="","",VLOOKUP(U66,'Personnel Base Data'!$Q$5:$S$10,3,FALSE)*V66*$D66/12)</f>
        <v/>
      </c>
      <c r="Y66" s="4"/>
      <c r="Z66" s="5">
        <v>0</v>
      </c>
      <c r="AA66" s="128" t="str">
        <f>IF(Y66="","",VLOOKUP(Y66,'Personnel Base Data'!$U$5:$V$10,2,FALSE))</f>
        <v/>
      </c>
      <c r="AB66" s="129" t="str">
        <f>IF(Y66="","",VLOOKUP(Y66,'Personnel Base Data'!$U$5:$W$10,3,FALSE)*Z66*$D66/12)</f>
        <v/>
      </c>
      <c r="AC66" s="4"/>
      <c r="AD66" s="5">
        <v>0</v>
      </c>
      <c r="AE66" s="131" t="str">
        <f>IF(AC66="","",VLOOKUP(AC66,'Personnel Base Data'!$Y$5:$Z$10,2,FALSE))</f>
        <v/>
      </c>
      <c r="AF66" s="132" t="str">
        <f>IF(AC66="","",VLOOKUP(AC66,'Personnel Base Data'!$Y$5:$AA$10,3,FALSE)*AD66*$D66/12)</f>
        <v/>
      </c>
      <c r="AG66" s="4"/>
      <c r="AH66" s="5">
        <v>0</v>
      </c>
      <c r="AI66" s="141" t="str">
        <f>IF(AG66="","",VLOOKUP(AG66,'Personnel Base Data'!$AC$5:$AD$10,2,FALSE))</f>
        <v/>
      </c>
      <c r="AJ66" s="142" t="str">
        <f>IF(AG66="","",VLOOKUP(AG66,'Personnel Base Data'!$AC$5:$AE$10,3,FALSE)*AH66*$D66/12)</f>
        <v/>
      </c>
      <c r="AK66" s="44"/>
      <c r="AL66" s="52" t="str">
        <f t="shared" si="56"/>
        <v>.</v>
      </c>
      <c r="AM66" s="52" t="str">
        <f t="shared" si="57"/>
        <v>.</v>
      </c>
      <c r="AN66" s="52" t="str">
        <f t="shared" si="58"/>
        <v>.</v>
      </c>
      <c r="AO66" s="52" t="str">
        <f t="shared" si="59"/>
        <v>.</v>
      </c>
      <c r="AP66" s="52" t="str">
        <f t="shared" si="60"/>
        <v>.</v>
      </c>
      <c r="AQ66" s="44" t="str">
        <f t="shared" si="61"/>
        <v/>
      </c>
      <c r="AR66" s="52" t="str">
        <f t="shared" si="62"/>
        <v>.</v>
      </c>
      <c r="AS66" s="52" t="str">
        <f t="shared" si="63"/>
        <v>.</v>
      </c>
      <c r="AT66" s="52" t="str">
        <f t="shared" si="64"/>
        <v>.</v>
      </c>
      <c r="AU66" s="52" t="str">
        <f t="shared" si="65"/>
        <v>.</v>
      </c>
      <c r="AV66" s="52" t="str">
        <f t="shared" si="66"/>
        <v>.</v>
      </c>
      <c r="AW66" s="44" t="str">
        <f t="shared" si="67"/>
        <v/>
      </c>
      <c r="AX66" s="52" t="str">
        <f t="shared" si="68"/>
        <v>.</v>
      </c>
      <c r="AY66" s="52" t="str">
        <f t="shared" si="69"/>
        <v>.</v>
      </c>
      <c r="AZ66" s="52" t="str">
        <f t="shared" si="70"/>
        <v>.</v>
      </c>
      <c r="BA66" s="52" t="str">
        <f t="shared" si="71"/>
        <v>.</v>
      </c>
      <c r="BB66" s="52" t="str">
        <f t="shared" si="72"/>
        <v>.</v>
      </c>
      <c r="BC66" s="44" t="str">
        <f t="shared" si="73"/>
        <v/>
      </c>
      <c r="BD66" s="52" t="str">
        <f t="shared" si="74"/>
        <v>.</v>
      </c>
      <c r="BE66" s="52" t="str">
        <f t="shared" si="75"/>
        <v>.</v>
      </c>
      <c r="BF66" s="52" t="str">
        <f t="shared" si="76"/>
        <v>.</v>
      </c>
      <c r="BG66" s="52" t="str">
        <f t="shared" si="77"/>
        <v>.</v>
      </c>
      <c r="BH66" s="52" t="str">
        <f t="shared" si="78"/>
        <v>.</v>
      </c>
      <c r="BI66" s="44" t="str">
        <f t="shared" si="79"/>
        <v/>
      </c>
      <c r="BJ66" s="52" t="str">
        <f t="shared" si="80"/>
        <v>.</v>
      </c>
      <c r="BK66" s="52" t="str">
        <f t="shared" si="81"/>
        <v>.</v>
      </c>
      <c r="BL66" s="52" t="str">
        <f t="shared" si="82"/>
        <v>.</v>
      </c>
      <c r="BM66" s="52" t="str">
        <f t="shared" si="83"/>
        <v>.</v>
      </c>
      <c r="BN66" s="52" t="str">
        <f t="shared" si="84"/>
        <v>.</v>
      </c>
      <c r="BO66" s="44" t="str">
        <f t="shared" si="85"/>
        <v/>
      </c>
      <c r="BP66" s="52" t="str">
        <f t="shared" si="86"/>
        <v>.</v>
      </c>
      <c r="BQ66" s="52" t="str">
        <f t="shared" si="87"/>
        <v>.</v>
      </c>
      <c r="BR66" s="52" t="str">
        <f t="shared" si="88"/>
        <v>.</v>
      </c>
      <c r="BS66" s="52" t="str">
        <f t="shared" si="89"/>
        <v>.</v>
      </c>
      <c r="BT66" s="52" t="str">
        <f t="shared" si="90"/>
        <v>.</v>
      </c>
      <c r="BU66" s="44" t="str">
        <f t="shared" si="91"/>
        <v/>
      </c>
      <c r="BV66" s="52" t="str">
        <f t="shared" si="92"/>
        <v>.</v>
      </c>
      <c r="BW66" s="52" t="str">
        <f t="shared" si="93"/>
        <v>.</v>
      </c>
      <c r="BX66" s="52" t="str">
        <f t="shared" si="94"/>
        <v>.</v>
      </c>
      <c r="BY66" s="52" t="str">
        <f t="shared" si="95"/>
        <v>.</v>
      </c>
      <c r="BZ66" s="52" t="str">
        <f t="shared" si="96"/>
        <v>.</v>
      </c>
      <c r="CA66" s="44" t="str">
        <f t="shared" si="97"/>
        <v/>
      </c>
      <c r="CB66" s="52" t="str">
        <f t="shared" si="98"/>
        <v>.</v>
      </c>
      <c r="CC66" s="52" t="str">
        <f t="shared" si="99"/>
        <v>.</v>
      </c>
      <c r="CD66" s="52" t="str">
        <f t="shared" si="100"/>
        <v>.</v>
      </c>
      <c r="CE66" s="52" t="str">
        <f t="shared" si="101"/>
        <v>.</v>
      </c>
      <c r="CF66" s="52" t="str">
        <f t="shared" si="102"/>
        <v>.</v>
      </c>
      <c r="CG66" s="44" t="str">
        <f t="shared" si="103"/>
        <v/>
      </c>
    </row>
    <row r="67" spans="1:85" s="10" customFormat="1" ht="15" customHeight="1" x14ac:dyDescent="0.25">
      <c r="A67" s="283" t="str">
        <f>IF('Work Packages'!A67="","",'Work Packages'!A67)</f>
        <v/>
      </c>
      <c r="B67" s="284" t="str">
        <f>IF('Work Packages'!B67="","",'Work Packages'!B67)</f>
        <v/>
      </c>
      <c r="C67" s="284" t="str">
        <f>IF('Work Packages'!C67="","",'Work Packages'!C67)</f>
        <v/>
      </c>
      <c r="D67" s="285" t="str">
        <f>IF('Work Packages'!D67="","",'Work Packages'!D67)</f>
        <v/>
      </c>
      <c r="E67" s="4"/>
      <c r="F67" s="5">
        <v>0</v>
      </c>
      <c r="G67" s="60" t="str">
        <f>IF(E67="","",VLOOKUP(E67,'Personnel Base Data'!$A$5:$B$10,2,FALSE))</f>
        <v/>
      </c>
      <c r="H67" s="38" t="str">
        <f>IF(E67="","",VLOOKUP(E67,'Personnel Base Data'!$A$5:$C$10,3,FALSE)*F67*$D67/12)</f>
        <v/>
      </c>
      <c r="I67" s="4"/>
      <c r="J67" s="5">
        <v>0</v>
      </c>
      <c r="K67" s="58" t="str">
        <f>IF(I67="","",VLOOKUP(I67,'Personnel Base Data'!$E$5:$F$10,2,FALSE))</f>
        <v/>
      </c>
      <c r="L67" s="6" t="str">
        <f>IF(I67="","",VLOOKUP(I67,'Personnel Base Data'!$E$5:$G$10,3,FALSE)*J67*$D67/12)</f>
        <v/>
      </c>
      <c r="M67" s="4"/>
      <c r="N67" s="5">
        <v>0</v>
      </c>
      <c r="O67" s="55" t="str">
        <f>IF(M67="","",VLOOKUP(M67,'Personnel Base Data'!$I$5:$J$10,2,FALSE))</f>
        <v/>
      </c>
      <c r="P67" s="65" t="str">
        <f>IF(M67="","",VLOOKUP(M67,'Personnel Base Data'!$I$5:$K$10,3,FALSE)*N67*$D67/12)</f>
        <v/>
      </c>
      <c r="Q67" s="4"/>
      <c r="R67" s="5">
        <v>0</v>
      </c>
      <c r="S67" s="64" t="str">
        <f>IF(Q67="","",VLOOKUP(Q67,'Personnel Base Data'!$M$5:$N$10,2,FALSE))</f>
        <v/>
      </c>
      <c r="T67" s="7" t="str">
        <f>IF(Q67="","",VLOOKUP(Q67,'Personnel Base Data'!$M$5:$O$10,3,FALSE)*R67*$D67/12)</f>
        <v/>
      </c>
      <c r="U67" s="4"/>
      <c r="V67" s="5">
        <v>0</v>
      </c>
      <c r="W67" s="62" t="str">
        <f>IF(U67="","",VLOOKUP(U67,'Personnel Base Data'!$Q$5:$R$10,2,FALSE))</f>
        <v/>
      </c>
      <c r="X67" s="8" t="str">
        <f>IF(U67="","",VLOOKUP(U67,'Personnel Base Data'!$Q$5:$S$10,3,FALSE)*V67*$D67/12)</f>
        <v/>
      </c>
      <c r="Y67" s="4"/>
      <c r="Z67" s="5">
        <v>0</v>
      </c>
      <c r="AA67" s="128" t="str">
        <f>IF(Y67="","",VLOOKUP(Y67,'Personnel Base Data'!$U$5:$V$10,2,FALSE))</f>
        <v/>
      </c>
      <c r="AB67" s="129" t="str">
        <f>IF(Y67="","",VLOOKUP(Y67,'Personnel Base Data'!$U$5:$W$10,3,FALSE)*Z67*$D67/12)</f>
        <v/>
      </c>
      <c r="AC67" s="4"/>
      <c r="AD67" s="5">
        <v>0</v>
      </c>
      <c r="AE67" s="131" t="str">
        <f>IF(AC67="","",VLOOKUP(AC67,'Personnel Base Data'!$Y$5:$Z$10,2,FALSE))</f>
        <v/>
      </c>
      <c r="AF67" s="132" t="str">
        <f>IF(AC67="","",VLOOKUP(AC67,'Personnel Base Data'!$Y$5:$AA$10,3,FALSE)*AD67*$D67/12)</f>
        <v/>
      </c>
      <c r="AG67" s="4"/>
      <c r="AH67" s="5">
        <v>0</v>
      </c>
      <c r="AI67" s="141" t="str">
        <f>IF(AG67="","",VLOOKUP(AG67,'Personnel Base Data'!$AC$5:$AD$10,2,FALSE))</f>
        <v/>
      </c>
      <c r="AJ67" s="142" t="str">
        <f>IF(AG67="","",VLOOKUP(AG67,'Personnel Base Data'!$AC$5:$AE$10,3,FALSE)*AH67*$D67/12)</f>
        <v/>
      </c>
      <c r="AK67" s="44"/>
      <c r="AL67" s="52" t="str">
        <f t="shared" si="56"/>
        <v>.</v>
      </c>
      <c r="AM67" s="52" t="str">
        <f t="shared" si="57"/>
        <v>.</v>
      </c>
      <c r="AN67" s="52" t="str">
        <f t="shared" si="58"/>
        <v>.</v>
      </c>
      <c r="AO67" s="52" t="str">
        <f t="shared" si="59"/>
        <v>.</v>
      </c>
      <c r="AP67" s="52" t="str">
        <f t="shared" si="60"/>
        <v>.</v>
      </c>
      <c r="AQ67" s="44" t="str">
        <f t="shared" si="61"/>
        <v/>
      </c>
      <c r="AR67" s="52" t="str">
        <f t="shared" si="62"/>
        <v>.</v>
      </c>
      <c r="AS67" s="52" t="str">
        <f t="shared" si="63"/>
        <v>.</v>
      </c>
      <c r="AT67" s="52" t="str">
        <f t="shared" si="64"/>
        <v>.</v>
      </c>
      <c r="AU67" s="52" t="str">
        <f t="shared" si="65"/>
        <v>.</v>
      </c>
      <c r="AV67" s="52" t="str">
        <f t="shared" si="66"/>
        <v>.</v>
      </c>
      <c r="AW67" s="44" t="str">
        <f t="shared" si="67"/>
        <v/>
      </c>
      <c r="AX67" s="52" t="str">
        <f t="shared" si="68"/>
        <v>.</v>
      </c>
      <c r="AY67" s="52" t="str">
        <f t="shared" si="69"/>
        <v>.</v>
      </c>
      <c r="AZ67" s="52" t="str">
        <f t="shared" si="70"/>
        <v>.</v>
      </c>
      <c r="BA67" s="52" t="str">
        <f t="shared" si="71"/>
        <v>.</v>
      </c>
      <c r="BB67" s="52" t="str">
        <f t="shared" si="72"/>
        <v>.</v>
      </c>
      <c r="BC67" s="44" t="str">
        <f t="shared" si="73"/>
        <v/>
      </c>
      <c r="BD67" s="52" t="str">
        <f t="shared" si="74"/>
        <v>.</v>
      </c>
      <c r="BE67" s="52" t="str">
        <f t="shared" si="75"/>
        <v>.</v>
      </c>
      <c r="BF67" s="52" t="str">
        <f t="shared" si="76"/>
        <v>.</v>
      </c>
      <c r="BG67" s="52" t="str">
        <f t="shared" si="77"/>
        <v>.</v>
      </c>
      <c r="BH67" s="52" t="str">
        <f t="shared" si="78"/>
        <v>.</v>
      </c>
      <c r="BI67" s="44" t="str">
        <f t="shared" si="79"/>
        <v/>
      </c>
      <c r="BJ67" s="52" t="str">
        <f t="shared" si="80"/>
        <v>.</v>
      </c>
      <c r="BK67" s="52" t="str">
        <f t="shared" si="81"/>
        <v>.</v>
      </c>
      <c r="BL67" s="52" t="str">
        <f t="shared" si="82"/>
        <v>.</v>
      </c>
      <c r="BM67" s="52" t="str">
        <f t="shared" si="83"/>
        <v>.</v>
      </c>
      <c r="BN67" s="52" t="str">
        <f t="shared" si="84"/>
        <v>.</v>
      </c>
      <c r="BO67" s="44" t="str">
        <f t="shared" si="85"/>
        <v/>
      </c>
      <c r="BP67" s="52" t="str">
        <f t="shared" si="86"/>
        <v>.</v>
      </c>
      <c r="BQ67" s="52" t="str">
        <f t="shared" si="87"/>
        <v>.</v>
      </c>
      <c r="BR67" s="52" t="str">
        <f t="shared" si="88"/>
        <v>.</v>
      </c>
      <c r="BS67" s="52" t="str">
        <f t="shared" si="89"/>
        <v>.</v>
      </c>
      <c r="BT67" s="52" t="str">
        <f t="shared" si="90"/>
        <v>.</v>
      </c>
      <c r="BU67" s="44" t="str">
        <f t="shared" si="91"/>
        <v/>
      </c>
      <c r="BV67" s="52" t="str">
        <f t="shared" si="92"/>
        <v>.</v>
      </c>
      <c r="BW67" s="52" t="str">
        <f t="shared" si="93"/>
        <v>.</v>
      </c>
      <c r="BX67" s="52" t="str">
        <f t="shared" si="94"/>
        <v>.</v>
      </c>
      <c r="BY67" s="52" t="str">
        <f t="shared" si="95"/>
        <v>.</v>
      </c>
      <c r="BZ67" s="52" t="str">
        <f t="shared" si="96"/>
        <v>.</v>
      </c>
      <c r="CA67" s="44" t="str">
        <f t="shared" si="97"/>
        <v/>
      </c>
      <c r="CB67" s="52" t="str">
        <f t="shared" si="98"/>
        <v>.</v>
      </c>
      <c r="CC67" s="52" t="str">
        <f t="shared" si="99"/>
        <v>.</v>
      </c>
      <c r="CD67" s="52" t="str">
        <f t="shared" si="100"/>
        <v>.</v>
      </c>
      <c r="CE67" s="52" t="str">
        <f t="shared" si="101"/>
        <v>.</v>
      </c>
      <c r="CF67" s="52" t="str">
        <f t="shared" si="102"/>
        <v>.</v>
      </c>
      <c r="CG67" s="44" t="str">
        <f t="shared" si="103"/>
        <v/>
      </c>
    </row>
    <row r="68" spans="1:85" s="10" customFormat="1" ht="15" customHeight="1" x14ac:dyDescent="0.25">
      <c r="A68" s="283" t="str">
        <f>IF('Work Packages'!A68="","",'Work Packages'!A68)</f>
        <v/>
      </c>
      <c r="B68" s="284" t="str">
        <f>IF('Work Packages'!B68="","",'Work Packages'!B68)</f>
        <v/>
      </c>
      <c r="C68" s="284" t="str">
        <f>IF('Work Packages'!C68="","",'Work Packages'!C68)</f>
        <v/>
      </c>
      <c r="D68" s="285" t="str">
        <f>IF('Work Packages'!D68="","",'Work Packages'!D68)</f>
        <v/>
      </c>
      <c r="E68" s="4"/>
      <c r="F68" s="5">
        <v>0</v>
      </c>
      <c r="G68" s="60" t="str">
        <f>IF(E68="","",VLOOKUP(E68,'Personnel Base Data'!$A$5:$B$10,2,FALSE))</f>
        <v/>
      </c>
      <c r="H68" s="38" t="str">
        <f>IF(E68="","",VLOOKUP(E68,'Personnel Base Data'!$A$5:$C$10,3,FALSE)*F68*$D68/12)</f>
        <v/>
      </c>
      <c r="I68" s="4"/>
      <c r="J68" s="5">
        <v>0</v>
      </c>
      <c r="K68" s="58" t="str">
        <f>IF(I68="","",VLOOKUP(I68,'Personnel Base Data'!$E$5:$F$10,2,FALSE))</f>
        <v/>
      </c>
      <c r="L68" s="6" t="str">
        <f>IF(I68="","",VLOOKUP(I68,'Personnel Base Data'!$E$5:$G$10,3,FALSE)*J68*$D68/12)</f>
        <v/>
      </c>
      <c r="M68" s="4"/>
      <c r="N68" s="5">
        <v>0</v>
      </c>
      <c r="O68" s="55" t="str">
        <f>IF(M68="","",VLOOKUP(M68,'Personnel Base Data'!$I$5:$J$10,2,FALSE))</f>
        <v/>
      </c>
      <c r="P68" s="65" t="str">
        <f>IF(M68="","",VLOOKUP(M68,'Personnel Base Data'!$I$5:$K$10,3,FALSE)*N68*$D68/12)</f>
        <v/>
      </c>
      <c r="Q68" s="4"/>
      <c r="R68" s="5">
        <v>0</v>
      </c>
      <c r="S68" s="64" t="str">
        <f>IF(Q68="","",VLOOKUP(Q68,'Personnel Base Data'!$M$5:$N$10,2,FALSE))</f>
        <v/>
      </c>
      <c r="T68" s="7" t="str">
        <f>IF(Q68="","",VLOOKUP(Q68,'Personnel Base Data'!$M$5:$O$10,3,FALSE)*R68*$D68/12)</f>
        <v/>
      </c>
      <c r="U68" s="4"/>
      <c r="V68" s="5">
        <v>0</v>
      </c>
      <c r="W68" s="62" t="str">
        <f>IF(U68="","",VLOOKUP(U68,'Personnel Base Data'!$Q$5:$R$10,2,FALSE))</f>
        <v/>
      </c>
      <c r="X68" s="8" t="str">
        <f>IF(U68="","",VLOOKUP(U68,'Personnel Base Data'!$Q$5:$S$10,3,FALSE)*V68*$D68/12)</f>
        <v/>
      </c>
      <c r="Y68" s="4"/>
      <c r="Z68" s="5">
        <v>0</v>
      </c>
      <c r="AA68" s="128" t="str">
        <f>IF(Y68="","",VLOOKUP(Y68,'Personnel Base Data'!$U$5:$V$10,2,FALSE))</f>
        <v/>
      </c>
      <c r="AB68" s="129" t="str">
        <f>IF(Y68="","",VLOOKUP(Y68,'Personnel Base Data'!$U$5:$W$10,3,FALSE)*Z68*$D68/12)</f>
        <v/>
      </c>
      <c r="AC68" s="4"/>
      <c r="AD68" s="5">
        <v>0</v>
      </c>
      <c r="AE68" s="131" t="str">
        <f>IF(AC68="","",VLOOKUP(AC68,'Personnel Base Data'!$Y$5:$Z$10,2,FALSE))</f>
        <v/>
      </c>
      <c r="AF68" s="132" t="str">
        <f>IF(AC68="","",VLOOKUP(AC68,'Personnel Base Data'!$Y$5:$AA$10,3,FALSE)*AD68*$D68/12)</f>
        <v/>
      </c>
      <c r="AG68" s="4"/>
      <c r="AH68" s="5">
        <v>0</v>
      </c>
      <c r="AI68" s="141" t="str">
        <f>IF(AG68="","",VLOOKUP(AG68,'Personnel Base Data'!$AC$5:$AD$10,2,FALSE))</f>
        <v/>
      </c>
      <c r="AJ68" s="142" t="str">
        <f>IF(AG68="","",VLOOKUP(AG68,'Personnel Base Data'!$AC$5:$AE$10,3,FALSE)*AH68*$D68/12)</f>
        <v/>
      </c>
      <c r="AK68" s="44"/>
      <c r="AL68" s="52" t="str">
        <f t="shared" si="56"/>
        <v>.</v>
      </c>
      <c r="AM68" s="52" t="str">
        <f t="shared" si="57"/>
        <v>.</v>
      </c>
      <c r="AN68" s="52" t="str">
        <f t="shared" si="58"/>
        <v>.</v>
      </c>
      <c r="AO68" s="52" t="str">
        <f t="shared" si="59"/>
        <v>.</v>
      </c>
      <c r="AP68" s="52" t="str">
        <f t="shared" si="60"/>
        <v>.</v>
      </c>
      <c r="AQ68" s="44" t="str">
        <f t="shared" si="61"/>
        <v/>
      </c>
      <c r="AR68" s="52" t="str">
        <f t="shared" si="62"/>
        <v>.</v>
      </c>
      <c r="AS68" s="52" t="str">
        <f t="shared" si="63"/>
        <v>.</v>
      </c>
      <c r="AT68" s="52" t="str">
        <f t="shared" si="64"/>
        <v>.</v>
      </c>
      <c r="AU68" s="52" t="str">
        <f t="shared" si="65"/>
        <v>.</v>
      </c>
      <c r="AV68" s="52" t="str">
        <f t="shared" si="66"/>
        <v>.</v>
      </c>
      <c r="AW68" s="44" t="str">
        <f t="shared" si="67"/>
        <v/>
      </c>
      <c r="AX68" s="52" t="str">
        <f t="shared" si="68"/>
        <v>.</v>
      </c>
      <c r="AY68" s="52" t="str">
        <f t="shared" si="69"/>
        <v>.</v>
      </c>
      <c r="AZ68" s="52" t="str">
        <f t="shared" si="70"/>
        <v>.</v>
      </c>
      <c r="BA68" s="52" t="str">
        <f t="shared" si="71"/>
        <v>.</v>
      </c>
      <c r="BB68" s="52" t="str">
        <f t="shared" si="72"/>
        <v>.</v>
      </c>
      <c r="BC68" s="44" t="str">
        <f t="shared" si="73"/>
        <v/>
      </c>
      <c r="BD68" s="52" t="str">
        <f t="shared" si="74"/>
        <v>.</v>
      </c>
      <c r="BE68" s="52" t="str">
        <f t="shared" si="75"/>
        <v>.</v>
      </c>
      <c r="BF68" s="52" t="str">
        <f t="shared" si="76"/>
        <v>.</v>
      </c>
      <c r="BG68" s="52" t="str">
        <f t="shared" si="77"/>
        <v>.</v>
      </c>
      <c r="BH68" s="52" t="str">
        <f t="shared" si="78"/>
        <v>.</v>
      </c>
      <c r="BI68" s="44" t="str">
        <f t="shared" si="79"/>
        <v/>
      </c>
      <c r="BJ68" s="52" t="str">
        <f t="shared" si="80"/>
        <v>.</v>
      </c>
      <c r="BK68" s="52" t="str">
        <f t="shared" si="81"/>
        <v>.</v>
      </c>
      <c r="BL68" s="52" t="str">
        <f t="shared" si="82"/>
        <v>.</v>
      </c>
      <c r="BM68" s="52" t="str">
        <f t="shared" si="83"/>
        <v>.</v>
      </c>
      <c r="BN68" s="52" t="str">
        <f t="shared" si="84"/>
        <v>.</v>
      </c>
      <c r="BO68" s="44" t="str">
        <f t="shared" si="85"/>
        <v/>
      </c>
      <c r="BP68" s="52" t="str">
        <f t="shared" si="86"/>
        <v>.</v>
      </c>
      <c r="BQ68" s="52" t="str">
        <f t="shared" si="87"/>
        <v>.</v>
      </c>
      <c r="BR68" s="52" t="str">
        <f t="shared" si="88"/>
        <v>.</v>
      </c>
      <c r="BS68" s="52" t="str">
        <f t="shared" si="89"/>
        <v>.</v>
      </c>
      <c r="BT68" s="52" t="str">
        <f t="shared" si="90"/>
        <v>.</v>
      </c>
      <c r="BU68" s="44" t="str">
        <f t="shared" si="91"/>
        <v/>
      </c>
      <c r="BV68" s="52" t="str">
        <f t="shared" si="92"/>
        <v>.</v>
      </c>
      <c r="BW68" s="52" t="str">
        <f t="shared" si="93"/>
        <v>.</v>
      </c>
      <c r="BX68" s="52" t="str">
        <f t="shared" si="94"/>
        <v>.</v>
      </c>
      <c r="BY68" s="52" t="str">
        <f t="shared" si="95"/>
        <v>.</v>
      </c>
      <c r="BZ68" s="52" t="str">
        <f t="shared" si="96"/>
        <v>.</v>
      </c>
      <c r="CA68" s="44" t="str">
        <f t="shared" si="97"/>
        <v/>
      </c>
      <c r="CB68" s="52" t="str">
        <f t="shared" si="98"/>
        <v>.</v>
      </c>
      <c r="CC68" s="52" t="str">
        <f t="shared" si="99"/>
        <v>.</v>
      </c>
      <c r="CD68" s="52" t="str">
        <f t="shared" si="100"/>
        <v>.</v>
      </c>
      <c r="CE68" s="52" t="str">
        <f t="shared" si="101"/>
        <v>.</v>
      </c>
      <c r="CF68" s="52" t="str">
        <f t="shared" si="102"/>
        <v>.</v>
      </c>
      <c r="CG68" s="44" t="str">
        <f t="shared" si="103"/>
        <v/>
      </c>
    </row>
    <row r="69" spans="1:85" s="10" customFormat="1" ht="15" customHeight="1" x14ac:dyDescent="0.25">
      <c r="A69" s="283" t="str">
        <f>IF('Work Packages'!A69="","",'Work Packages'!A69)</f>
        <v/>
      </c>
      <c r="B69" s="284" t="str">
        <f>IF('Work Packages'!B69="","",'Work Packages'!B69)</f>
        <v/>
      </c>
      <c r="C69" s="284" t="str">
        <f>IF('Work Packages'!C69="","",'Work Packages'!C69)</f>
        <v/>
      </c>
      <c r="D69" s="285" t="str">
        <f>IF('Work Packages'!D69="","",'Work Packages'!D69)</f>
        <v/>
      </c>
      <c r="E69" s="4"/>
      <c r="F69" s="5">
        <v>0</v>
      </c>
      <c r="G69" s="60" t="str">
        <f>IF(E69="","",VLOOKUP(E69,'Personnel Base Data'!$A$5:$B$10,2,FALSE))</f>
        <v/>
      </c>
      <c r="H69" s="38" t="str">
        <f>IF(E69="","",VLOOKUP(E69,'Personnel Base Data'!$A$5:$C$10,3,FALSE)*F69*$D69/12)</f>
        <v/>
      </c>
      <c r="I69" s="4"/>
      <c r="J69" s="5">
        <v>0</v>
      </c>
      <c r="K69" s="58" t="str">
        <f>IF(I69="","",VLOOKUP(I69,'Personnel Base Data'!$E$5:$F$10,2,FALSE))</f>
        <v/>
      </c>
      <c r="L69" s="6" t="str">
        <f>IF(I69="","",VLOOKUP(I69,'Personnel Base Data'!$E$5:$G$10,3,FALSE)*J69*$D69/12)</f>
        <v/>
      </c>
      <c r="M69" s="4"/>
      <c r="N69" s="5">
        <v>0</v>
      </c>
      <c r="O69" s="55" t="str">
        <f>IF(M69="","",VLOOKUP(M69,'Personnel Base Data'!$I$5:$J$10,2,FALSE))</f>
        <v/>
      </c>
      <c r="P69" s="65" t="str">
        <f>IF(M69="","",VLOOKUP(M69,'Personnel Base Data'!$I$5:$K$10,3,FALSE)*N69*$D69/12)</f>
        <v/>
      </c>
      <c r="Q69" s="4"/>
      <c r="R69" s="5">
        <v>0</v>
      </c>
      <c r="S69" s="64" t="str">
        <f>IF(Q69="","",VLOOKUP(Q69,'Personnel Base Data'!$M$5:$N$10,2,FALSE))</f>
        <v/>
      </c>
      <c r="T69" s="7" t="str">
        <f>IF(Q69="","",VLOOKUP(Q69,'Personnel Base Data'!$M$5:$O$10,3,FALSE)*R69*$D69/12)</f>
        <v/>
      </c>
      <c r="U69" s="4"/>
      <c r="V69" s="5">
        <v>0</v>
      </c>
      <c r="W69" s="62" t="str">
        <f>IF(U69="","",VLOOKUP(U69,'Personnel Base Data'!$Q$5:$R$10,2,FALSE))</f>
        <v/>
      </c>
      <c r="X69" s="8" t="str">
        <f>IF(U69="","",VLOOKUP(U69,'Personnel Base Data'!$Q$5:$S$10,3,FALSE)*V69*$D69/12)</f>
        <v/>
      </c>
      <c r="Y69" s="4"/>
      <c r="Z69" s="5">
        <v>0</v>
      </c>
      <c r="AA69" s="128" t="str">
        <f>IF(Y69="","",VLOOKUP(Y69,'Personnel Base Data'!$U$5:$V$10,2,FALSE))</f>
        <v/>
      </c>
      <c r="AB69" s="129" t="str">
        <f>IF(Y69="","",VLOOKUP(Y69,'Personnel Base Data'!$U$5:$W$10,3,FALSE)*Z69*$D69/12)</f>
        <v/>
      </c>
      <c r="AC69" s="4"/>
      <c r="AD69" s="5">
        <v>0</v>
      </c>
      <c r="AE69" s="131" t="str">
        <f>IF(AC69="","",VLOOKUP(AC69,'Personnel Base Data'!$Y$5:$Z$10,2,FALSE))</f>
        <v/>
      </c>
      <c r="AF69" s="132" t="str">
        <f>IF(AC69="","",VLOOKUP(AC69,'Personnel Base Data'!$Y$5:$AA$10,3,FALSE)*AD69*$D69/12)</f>
        <v/>
      </c>
      <c r="AG69" s="4"/>
      <c r="AH69" s="5">
        <v>0</v>
      </c>
      <c r="AI69" s="141" t="str">
        <f>IF(AG69="","",VLOOKUP(AG69,'Personnel Base Data'!$AC$5:$AD$10,2,FALSE))</f>
        <v/>
      </c>
      <c r="AJ69" s="142" t="str">
        <f>IF(AG69="","",VLOOKUP(AG69,'Personnel Base Data'!$AC$5:$AE$10,3,FALSE)*AH69*$D69/12)</f>
        <v/>
      </c>
      <c r="AK69" s="44"/>
      <c r="AL69" s="52" t="str">
        <f t="shared" ref="AL69:AL94" si="104">IF(E69&lt;&gt;"",IF($D69=0,0,IF(YEAR($B69)=AL$4,IF(YEAR($C69)=AL$4,H69,H69*(13-MONTH($B69))/$D69),0)),".")</f>
        <v>.</v>
      </c>
      <c r="AM69" s="52" t="str">
        <f t="shared" ref="AM69:AM94" si="105">IF(E69&lt;&gt;"",(IF($D69=0,0,IF(YEAR($B69)=AM$4,IF(YEAR($C69)=AM$4,H69,H69*(13-MONTH($B69))/$D69),0))+IF($D69=0,0,IF(YEAR($B69)=AL$4,IF(YEAR($C69)=AM$4,H69*($D69-(13-MONTH($B69)))/$D69,IF(YEAR($C69)=AL$4,0,H69*12/$D69))))),".")</f>
        <v>.</v>
      </c>
      <c r="AN69" s="52" t="str">
        <f t="shared" ref="AN69:AN94" si="106">IF(E69&lt;&gt;"",(IF($D69=0,0,IF(YEAR($B69)=AN$4,IF(YEAR($C69)=AN$4,H69,H69*(13-MONTH($B69))/$D69),0))+IF($D69=0,0,IF(YEAR($B69)=AM$4,IF(YEAR($C69)=AN$4,H69*($D69-(13-MONTH($B69)))/$D69,IF(YEAR($C69)=AM$4,0,H69*12/$D69))))+IF($D69=0,0,IF(YEAR($B69)=AL$4,IF(YEAR($C69)&lt;=AM$4,0,IF(YEAR($C69)=AN$4,H69*($D69-12-(13-MONTH($B69)))/$D69,H69*12/$D69))))),".")</f>
        <v>.</v>
      </c>
      <c r="AO69" s="52" t="str">
        <f t="shared" ref="AO69:AO94" si="107">IF(E69&lt;&gt;"",(IF($D69=0,0,IF(YEAR($B69)=AO$4,IF(YEAR($C69)=AO$4,H69,H69*(13-MONTH($B69))/$D69),0))+IF($D69=0,0,IF(YEAR($B69)=AN$4,IF(YEAR($C69)=AO$4,H69*($D69-(13-MONTH($B69)))/$D69,IF(YEAR($C69)=AN$4,0,H69*12/$D69))))+IF($D69=0,0,IF(YEAR($B69)=AM$4,IF(YEAR($C69)&lt;=AN$4,0,IF(YEAR($C69)=AO$4,H69*($D69-12-(13-MONTH($B69)))/$D69,H69*12/$D69))))+IF($D69=0,0,IF(YEAR($B69)=AL$4,IF(YEAR($C69)&lt;=AN$4,0,IF(YEAR($C69)=AO$4,H69*($D69-24-(13-MONTH($B69)))/$D69,H69*12/$D69))))),".")</f>
        <v>.</v>
      </c>
      <c r="AP69" s="52" t="str">
        <f t="shared" ref="AP69:AP94" si="108">IF(E69&lt;&gt;"",(IF($D69=0,0,IF(YEAR($B69)=AP$4,IF(YEAR($C69)=AP$4,H69,H69*(13-MONTH($B69))/$D69),0))+IF($D69=0,0,IF(YEAR($B69)=AO$4,IF(YEAR($C69)=AP$4,H69*($D69-(13-MONTH($B69)))/$D69,IF(YEAR($C69)=AO$4,0,H69*12/$D69))))+IF($D69=0,0,IF(YEAR($B69)=AN$4,IF(YEAR($C69)&lt;=AO$4,0,IF(YEAR($C69)=AP$4,H69*($D69-12-(13-MONTH($B69)))/$D69,H69*12/$D69))))+IF($D69=0,0,IF(YEAR($B69)=AM$4,IF(YEAR($C69)&lt;=AO$4,0,IF(YEAR($C69)=AP$4,H69*($D69-24-(13-MONTH($B69)))/$D69,H69*12/$D69))))+IF($D69=0,0,IF(YEAR($B69)=AL$4,IF(YEAR($C69)&lt;=AO$4,0,IF(YEAR($C69)=AP$4,H69*($D69-36-(13-MONTH($B69)))/$D69,H69*12/$D69))))),".")</f>
        <v>.</v>
      </c>
      <c r="AQ69" s="44" t="str">
        <f t="shared" ref="AQ69:AQ94" si="109">IF(SUM(AL69:AP69)=0,"",IF(H69=SUM(AL69:AP69),"","x"))</f>
        <v/>
      </c>
      <c r="AR69" s="52" t="str">
        <f t="shared" ref="AR69:AR94" si="110">IF(I69&lt;&gt;"",IF($D69=0,0,IF(YEAR($B69)=AR$4,IF(YEAR($C69)=AR$4,L69,L69*(13-MONTH($B69))/$D69),0)),".")</f>
        <v>.</v>
      </c>
      <c r="AS69" s="52" t="str">
        <f t="shared" ref="AS69:AS94" si="111">IF(I69&lt;&gt;"",(IF($D69=0,0,IF(YEAR($B69)=AS$4,IF(YEAR($C69)=AS$4,L69,L69*(13-MONTH($B69))/$D69),0))+IF($D69=0,0,IF(YEAR($B69)=AR$4,IF(YEAR($C69)=AS$4,L69*($D69-(13-MONTH($B69)))/$D69,IF(YEAR($C69)=AR$4,0,L69*12/$D69))))),".")</f>
        <v>.</v>
      </c>
      <c r="AT69" s="52" t="str">
        <f t="shared" ref="AT69:AT94" si="112">IF(I69&lt;&gt;"",(IF($D69=0,0,IF(YEAR($B69)=AT$4,IF(YEAR($C69)=AT$4,L69,L69*(13-MONTH($B69))/$D69),0))+IF($D69=0,0,IF(YEAR($B69)=AS$4,IF(YEAR($C69)=AT$4,L69*($D69-(13-MONTH($B69)))/$D69,IF(YEAR($C69)=AS$4,0,L69*12/$D69))))+IF($D69=0,0,IF(YEAR($B69)=AR$4,IF(YEAR($C69)&lt;=AS$4,0,IF(YEAR($C69)=AT$4,L69*($D69-12-(13-MONTH($B69)))/$D69,L69*12/$D69))))),".")</f>
        <v>.</v>
      </c>
      <c r="AU69" s="52" t="str">
        <f t="shared" ref="AU69:AU94" si="113">IF(I69&lt;&gt;"",(IF($D69=0,0,IF(YEAR($B69)=AU$4,IF(YEAR($C69)=AU$4,L69,L69*(13-MONTH($B69))/$D69),0))+IF($D69=0,0,IF(YEAR($B69)=AT$4,IF(YEAR($C69)=AU$4,L69*($D69-(13-MONTH($B69)))/$D69,IF(YEAR($C69)=AT$4,0,L69*12/$D69))))+IF($D69=0,0,IF(YEAR($B69)=AS$4,IF(YEAR($C69)&lt;=AT$4,0,IF(YEAR($C69)=AU$4,L69*($D69-12-(13-MONTH($B69)))/$D69,L69*12/$D69))))+IF($D69=0,0,IF(YEAR($B69)=AR$4,IF(YEAR($C69)&lt;=AT$4,0,IF(YEAR($C69)=AU$4,L69*($D69-24-(13-MONTH($B69)))/$D69,L69*12/$D69))))),".")</f>
        <v>.</v>
      </c>
      <c r="AV69" s="52" t="str">
        <f t="shared" ref="AV69:AV94" si="114">IF(I69&lt;&gt;"",(IF($D69=0,0,IF(YEAR($B69)=AV$4,IF(YEAR($C69)=AV$4,L69,L69*(13-MONTH($B69))/$D69),0))+IF($D69=0,0,IF(YEAR($B69)=AU$4,IF(YEAR($C69)=AV$4,L69*($D69-(13-MONTH($B69)))/$D69,IF(YEAR($C69)=AU$4,0,L69*12/$D69))))+IF($D69=0,0,IF(YEAR($B69)=AT$4,IF(YEAR($C69)&lt;=AU$4,0,IF(YEAR($C69)=AV$4,L69*($D69-12-(13-MONTH($B69)))/$D69,L69*12/$D69))))+IF($D69=0,0,IF(YEAR($B69)=AS$4,IF(YEAR($C69)&lt;=AU$4,0,IF(YEAR($C69)=AV$4,L69*($D69-24-(13-MONTH($B69)))/$D69,L69*12/$D69))))+IF($D69=0,0,IF(YEAR($B69)=AR$4,IF(YEAR($C69)&lt;=AU$4,0,IF(YEAR($C69)=AV$4,L69*($D69-36-(13-MONTH($B69)))/$D69,L69*12/$D69))))),".")</f>
        <v>.</v>
      </c>
      <c r="AW69" s="44" t="str">
        <f t="shared" ref="AW69:AW94" si="115">IF(SUM(AR69:AV69)=0,"",IF(L69=SUM(AR69:AV69),"","x"))</f>
        <v/>
      </c>
      <c r="AX69" s="52" t="str">
        <f t="shared" ref="AX69:AX94" si="116">IF(M69&lt;&gt;"",IF($D69=0,0,IF(YEAR($B69)=AX$4,IF(YEAR($C69)=AX$4,P69,P69*(13-MONTH($B69))/$D69),0)),".")</f>
        <v>.</v>
      </c>
      <c r="AY69" s="52" t="str">
        <f t="shared" ref="AY69:AY94" si="117">IF(M69&lt;&gt;"",(IF($D69=0,0,IF(YEAR($B69)=AY$4,IF(YEAR($C69)=AY$4,P69,P69*(13-MONTH($B69))/$D69),0))+IF($D69=0,0,IF(YEAR($B69)=AX$4,IF(YEAR($C69)=AY$4,P69*($D69-(13-MONTH($B69)))/$D69,IF(YEAR($C69)=AX$4,0,P69*12/$D69))))),".")</f>
        <v>.</v>
      </c>
      <c r="AZ69" s="52" t="str">
        <f t="shared" ref="AZ69:AZ94" si="118">IF(M69&lt;&gt;"",(IF($D69=0,0,IF(YEAR($B69)=AZ$4,IF(YEAR($C69)=AZ$4,P69,P69*(13-MONTH($B69))/$D69),0))+IF($D69=0,0,IF(YEAR($B69)=AY$4,IF(YEAR($C69)=AZ$4,P69*($D69-(13-MONTH($B69)))/$D69,IF(YEAR($C69)=AY$4,0,P69*12/$D69))))+IF($D69=0,0,IF(YEAR($B69)=AX$4,IF(YEAR($C69)&lt;=AY$4,0,IF(YEAR($C69)=AZ$4,P69*($D69-12-(13-MONTH($B69)))/$D69,P69*12/$D69))))),".")</f>
        <v>.</v>
      </c>
      <c r="BA69" s="52" t="str">
        <f t="shared" ref="BA69:BA94" si="119">IF(M69&lt;&gt;"",(IF($D69=0,0,IF(YEAR($B69)=BA$4,IF(YEAR($C69)=BA$4,P69,P69*(13-MONTH($B69))/$D69),0))+IF($D69=0,0,IF(YEAR($B69)=AZ$4,IF(YEAR($C69)=BA$4,P69*($D69-(13-MONTH($B69)))/$D69,IF(YEAR($C69)=AZ$4,0,P69*12/$D69))))+IF($D69=0,0,IF(YEAR($B69)=AY$4,IF(YEAR($C69)&lt;=AZ$4,0,IF(YEAR($C69)=BA$4,P69*($D69-12-(13-MONTH($B69)))/$D69,P69*12/$D69))))+IF($D69=0,0,IF(YEAR($B69)=AX$4,IF(YEAR($C69)&lt;=AZ$4,0,IF(YEAR($C69)=BA$4,P69*($D69-24-(13-MONTH($B69)))/$D69,P69*12/$D69))))),".")</f>
        <v>.</v>
      </c>
      <c r="BB69" s="52" t="str">
        <f t="shared" ref="BB69:BB94" si="120">IF(M69&lt;&gt;"",(IF($D69=0,0,IF(YEAR($B69)=BB$4,IF(YEAR($C69)=BB$4,P69,P69*(13-MONTH($B69))/$D69),0))+IF($D69=0,0,IF(YEAR($B69)=BA$4,IF(YEAR($C69)=BB$4,P69*($D69-(13-MONTH($B69)))/$D69,IF(YEAR($C69)=BA$4,0,P69*12/$D69))))+IF($D69=0,0,IF(YEAR($B69)=AZ$4,IF(YEAR($C69)&lt;=BA$4,0,IF(YEAR($C69)=BB$4,P69*($D69-12-(13-MONTH($B69)))/$D69,P69*12/$D69))))+IF($D69=0,0,IF(YEAR($B69)=AY$4,IF(YEAR($C69)&lt;=BA$4,0,IF(YEAR($C69)=BB$4,P69*($D69-24-(13-MONTH($B69)))/$D69,P69*12/$D69))))+IF($D69=0,0,IF(YEAR($B69)=AX$4,IF(YEAR($C69)&lt;=BA$4,0,IF(YEAR($C69)=BB$4,P69*($D69-36-(13-MONTH($B69)))/$D69,P69*12/$D69))))),".")</f>
        <v>.</v>
      </c>
      <c r="BC69" s="44" t="str">
        <f t="shared" ref="BC69:BC94" si="121">IF(SUM(AX69:BB69)=0,"",IF(P69=SUM(AX69:BB69),"","x"))</f>
        <v/>
      </c>
      <c r="BD69" s="52" t="str">
        <f t="shared" ref="BD69:BD94" si="122">IF(Q69&lt;&gt;"",IF($D69=0,0,IF(YEAR($B69)=BD$4,IF(YEAR($C69)=BD$4,T69,T69*(13-MONTH($B69))/$D69),0)),".")</f>
        <v>.</v>
      </c>
      <c r="BE69" s="52" t="str">
        <f t="shared" ref="BE69:BE94" si="123">IF(Q69&lt;&gt;"",(IF($D69=0,0,IF(YEAR($B69)=BE$4,IF(YEAR($C69)=BE$4,T69,T69*(13-MONTH($B69))/$D69),0))+IF($D69=0,0,IF(YEAR($B69)=BD$4,IF(YEAR($C69)=BE$4,T69*($D69-(13-MONTH($B69)))/$D69,IF(YEAR($C69)=BD$4,0,T69*12/$D69))))),".")</f>
        <v>.</v>
      </c>
      <c r="BF69" s="52" t="str">
        <f t="shared" ref="BF69:BF94" si="124">IF(Q69&lt;&gt;"",(IF($D69=0,0,IF(YEAR($B69)=BF$4,IF(YEAR($C69)=BF$4,T69,T69*(13-MONTH($B69))/$D69),0))+IF($D69=0,0,IF(YEAR($B69)=BE$4,IF(YEAR($C69)=BF$4,T69*($D69-(13-MONTH($B69)))/$D69,IF(YEAR($C69)=BE$4,0,T69*12/$D69))))+IF($D69=0,0,IF(YEAR($B69)=BD$4,IF(YEAR($C69)&lt;=BE$4,0,IF(YEAR($C69)=BF$4,T69*($D69-12-(13-MONTH($B69)))/$D69,T69*12/$D69))))),".")</f>
        <v>.</v>
      </c>
      <c r="BG69" s="52" t="str">
        <f t="shared" ref="BG69:BG94" si="125">IF(Q69&lt;&gt;"",(IF($D69=0,0,IF(YEAR($B69)=BG$4,IF(YEAR($C69)=BG$4,T69,T69*(13-MONTH($B69))/$D69),0))+IF($D69=0,0,IF(YEAR($B69)=BF$4,IF(YEAR($C69)=BG$4,T69*($D69-(13-MONTH($B69)))/$D69,IF(YEAR($C69)=BF$4,0,T69*12/$D69))))+IF($D69=0,0,IF(YEAR($B69)=BE$4,IF(YEAR($C69)&lt;=BF$4,0,IF(YEAR($C69)=BG$4,T69*($D69-12-(13-MONTH($B69)))/$D69,T69*12/$D69))))+IF($D69=0,0,IF(YEAR($B69)=BD$4,IF(YEAR($C69)&lt;=BF$4,0,IF(YEAR($C69)=BG$4,T69*($D69-24-(13-MONTH($B69)))/$D69,T69*12/$D69))))),".")</f>
        <v>.</v>
      </c>
      <c r="BH69" s="52" t="str">
        <f t="shared" ref="BH69:BH94" si="126">IF(Q69&lt;&gt;"",(IF($D69=0,0,IF(YEAR($B69)=BH$4,IF(YEAR($C69)=BH$4,T69,T69*(13-MONTH($B69))/$D69),0))+IF($D69=0,0,IF(YEAR($B69)=BG$4,IF(YEAR($C69)=BH$4,T69*($D69-(13-MONTH($B69)))/$D69,IF(YEAR($C69)=BG$4,0,T69*12/$D69))))+IF($D69=0,0,IF(YEAR($B69)=BF$4,IF(YEAR($C69)&lt;=BG$4,0,IF(YEAR($C69)=BH$4,T69*($D69-12-(13-MONTH($B69)))/$D69,T69*12/$D69))))+IF($D69=0,0,IF(YEAR($B69)=BE$4,IF(YEAR($C69)&lt;=BG$4,0,IF(YEAR($C69)=BH$4,T69*($D69-24-(13-MONTH($B69)))/$D69,T69*12/$D69))))+IF($D69=0,0,IF(YEAR($B69)=BD$4,IF(YEAR($C69)&lt;=BG$4,0,IF(YEAR($C69)=BH$4,T69*($D69-36-(13-MONTH($B69)))/$D69,T69*12/$D69))))),".")</f>
        <v>.</v>
      </c>
      <c r="BI69" s="44" t="str">
        <f t="shared" ref="BI69:BI94" si="127">IF(SUM(BD69:BH69)=0,"",IF(T69=SUM(BD69:BH69),"","x"))</f>
        <v/>
      </c>
      <c r="BJ69" s="52" t="str">
        <f t="shared" ref="BJ69:BJ94" si="128">IF(U69&lt;&gt;"",IF($D69=0,0,IF(YEAR($B69)=BJ$4,IF(YEAR($C69)=BJ$4,X69,X69*(13-MONTH($B69))/$D69),0)),".")</f>
        <v>.</v>
      </c>
      <c r="BK69" s="52" t="str">
        <f t="shared" ref="BK69:BK94" si="129">IF(U69&lt;&gt;"",(IF($D69=0,0,IF(YEAR($B69)=BK$4,IF(YEAR($C69)=BK$4,X69,X69*(13-MONTH($B69))/$D69),0))+IF($D69=0,0,IF(YEAR($B69)=BJ$4,IF(YEAR($C69)=BK$4,X69*($D69-(13-MONTH($B69)))/$D69,IF(YEAR($C69)=BJ$4,0,X69*12/$D69))))),".")</f>
        <v>.</v>
      </c>
      <c r="BL69" s="52" t="str">
        <f t="shared" ref="BL69:BL94" si="130">IF(U69&lt;&gt;"",(IF($D69=0,0,IF(YEAR($B69)=BL$4,IF(YEAR($C69)=BL$4,X69,X69*(13-MONTH($B69))/$D69),0))+IF($D69=0,0,IF(YEAR($B69)=BK$4,IF(YEAR($C69)=BL$4,X69*($D69-(13-MONTH($B69)))/$D69,IF(YEAR($C69)=BK$4,0,X69*12/$D69))))+IF($D69=0,0,IF(YEAR($B69)=BJ$4,IF(YEAR($C69)&lt;=BK$4,0,IF(YEAR($C69)=BL$4,X69*($D69-12-(13-MONTH($B69)))/$D69,X69*12/$D69))))),".")</f>
        <v>.</v>
      </c>
      <c r="BM69" s="52" t="str">
        <f t="shared" ref="BM69:BM94" si="131">IF(U69&lt;&gt;"",(IF($D69=0,0,IF(YEAR($B69)=BM$4,IF(YEAR($C69)=BM$4,X69,X69*(13-MONTH($B69))/$D69),0))+IF($D69=0,0,IF(YEAR($B69)=BL$4,IF(YEAR($C69)=BM$4,X69*($D69-(13-MONTH($B69)))/$D69,IF(YEAR($C69)=BL$4,0,X69*12/$D69))))+IF($D69=0,0,IF(YEAR($B69)=BK$4,IF(YEAR($C69)&lt;=BL$4,0,IF(YEAR($C69)=BM$4,X69*($D69-12-(13-MONTH($B69)))/$D69,X69*12/$D69))))+IF($D69=0,0,IF(YEAR($B69)=BJ$4,IF(YEAR($C69)&lt;=BL$4,0,IF(YEAR($C69)=BM$4,X69*($D69-24-(13-MONTH($B69)))/$D69,X69*12/$D69))))),".")</f>
        <v>.</v>
      </c>
      <c r="BN69" s="52" t="str">
        <f t="shared" ref="BN69:BN94" si="132">IF(U69&lt;&gt;"",(IF($D69=0,0,IF(YEAR($B69)=BN$4,IF(YEAR($C69)=BN$4,X69,X69*(13-MONTH($B69))/$D69),0))+IF($D69=0,0,IF(YEAR($B69)=BM$4,IF(YEAR($C69)=BN$4,X69*($D69-(13-MONTH($B69)))/$D69,IF(YEAR($C69)=BM$4,0,X69*12/$D69))))+IF($D69=0,0,IF(YEAR($B69)=BL$4,IF(YEAR($C69)&lt;=BM$4,0,IF(YEAR($C69)=BN$4,X69*($D69-12-(13-MONTH($B69)))/$D69,X69*12/$D69))))+IF($D69=0,0,IF(YEAR($B69)=BK$4,IF(YEAR($C69)&lt;=BM$4,0,IF(YEAR($C69)=BN$4,X69*($D69-24-(13-MONTH($B69)))/$D69,X69*12/$D69))))+IF($D69=0,0,IF(YEAR($B69)=BJ$4,IF(YEAR($C69)&lt;=BM$4,0,IF(YEAR($C69)=BN$4,X69*($D69-36-(13-MONTH($B69)))/$D69,X69*12/$D69))))),".")</f>
        <v>.</v>
      </c>
      <c r="BO69" s="44" t="str">
        <f t="shared" ref="BO69:BO94" si="133">IF(SUM(BJ69:BN69)=0,"",IF(X69=SUM(BJ69:BN69),"","x"))</f>
        <v/>
      </c>
      <c r="BP69" s="52" t="str">
        <f t="shared" ref="BP69:BP94" si="134">IF(Y69&lt;&gt;"",IF($D69=0,0,IF(YEAR($B69)=BP$4,IF(YEAR($C69)=BP$4,AB69,AB69*(13-MONTH($B69))/$D69),0)),".")</f>
        <v>.</v>
      </c>
      <c r="BQ69" s="52" t="str">
        <f t="shared" ref="BQ69:BQ94" si="135">IF(Y69&lt;&gt;"",(IF($D69=0,0,IF(YEAR($B69)=BQ$4,IF(YEAR($C69)=BQ$4,AB69,AB69*(13-MONTH($B69))/$D69),0))+IF($D69=0,0,IF(YEAR($B69)=BP$4,IF(YEAR($C69)=BQ$4,AB69*($D69-(13-MONTH($B69)))/$D69,IF(YEAR($C69)=BP$4,0,AB69*12/$D69))))),".")</f>
        <v>.</v>
      </c>
      <c r="BR69" s="52" t="str">
        <f t="shared" ref="BR69:BR94" si="136">IF(Y69&lt;&gt;"",(IF($D69=0,0,IF(YEAR($B69)=BR$4,IF(YEAR($C69)=BR$4,AB69,AB69*(13-MONTH($B69))/$D69),0))+IF($D69=0,0,IF(YEAR($B69)=BQ$4,IF(YEAR($C69)=BR$4,AB69*($D69-(13-MONTH($B69)))/$D69,IF(YEAR($C69)=BQ$4,0,AB69*12/$D69))))+IF($D69=0,0,IF(YEAR($B69)=BP$4,IF(YEAR($C69)&lt;=BQ$4,0,IF(YEAR($C69)=BR$4,AB69*($D69-12-(13-MONTH($B69)))/$D69,AB69*12/$D69))))),".")</f>
        <v>.</v>
      </c>
      <c r="BS69" s="52" t="str">
        <f t="shared" ref="BS69:BS94" si="137">IF(Y69&lt;&gt;"",(IF($D69=0,0,IF(YEAR($B69)=BS$4,IF(YEAR($C69)=BS$4,AB69,AB69*(13-MONTH($B69))/$D69),0))+IF($D69=0,0,IF(YEAR($B69)=BR$4,IF(YEAR($C69)=BS$4,AB69*($D69-(13-MONTH($B69)))/$D69,IF(YEAR($C69)=BR$4,0,AB69*12/$D69))))+IF($D69=0,0,IF(YEAR($B69)=BQ$4,IF(YEAR($C69)&lt;=BR$4,0,IF(YEAR($C69)=BS$4,AB69*($D69-12-(13-MONTH($B69)))/$D69,AB69*12/$D69))))+IF($D69=0,0,IF(YEAR($B69)=BP$4,IF(YEAR($C69)&lt;=BR$4,0,IF(YEAR($C69)=BS$4,AB69*($D69-24-(13-MONTH($B69)))/$D69,AB69*12/$D69))))),".")</f>
        <v>.</v>
      </c>
      <c r="BT69" s="52" t="str">
        <f t="shared" ref="BT69:BT94" si="138">IF(Y69&lt;&gt;"",(IF($D69=0,0,IF(YEAR($B69)=BT$4,IF(YEAR($C69)=BT$4,AB69,AB69*(13-MONTH($B69))/$D69),0))+IF($D69=0,0,IF(YEAR($B69)=BS$4,IF(YEAR($C69)=BT$4,AB69*($D69-(13-MONTH($B69)))/$D69,IF(YEAR($C69)=BS$4,0,AB69*12/$D69))))+IF($D69=0,0,IF(YEAR($B69)=BR$4,IF(YEAR($C69)&lt;=BS$4,0,IF(YEAR($C69)=BT$4,AB69*($D69-12-(13-MONTH($B69)))/$D69,AB69*12/$D69))))+IF($D69=0,0,IF(YEAR($B69)=BQ$4,IF(YEAR($C69)&lt;=BS$4,0,IF(YEAR($C69)=BT$4,AB69*($D69-24-(13-MONTH($B69)))/$D69,AB69*12/$D69))))+IF($D69=0,0,IF(YEAR($B69)=BP$4,IF(YEAR($C69)&lt;=BS$4,0,IF(YEAR($C69)=BT$4,AB69*($D69-36-(13-MONTH($B69)))/$D69,AB69*12/$D69))))),".")</f>
        <v>.</v>
      </c>
      <c r="BU69" s="44" t="str">
        <f t="shared" ref="BU69:BU94" si="139">IF(SUM(BP69:BT69)=0,"",IF(AB69=SUM(BP69:BT69),"","x"))</f>
        <v/>
      </c>
      <c r="BV69" s="52" t="str">
        <f t="shared" ref="BV69:BV94" si="140">IF(AC69&lt;&gt;"",IF($D69=0,0,IF(YEAR($B69)=BV$4,IF(YEAR($C69)=BV$4,AF69,AF69*(13-MONTH($B69))/$D69),0)),".")</f>
        <v>.</v>
      </c>
      <c r="BW69" s="52" t="str">
        <f t="shared" ref="BW69:BW94" si="141">IF(AC69&lt;&gt;"",(IF($D69=0,0,IF(YEAR($B69)=BW$4,IF(YEAR($C69)=BW$4,AF69,AF69*(13-MONTH($B69))/$D69),0))+IF($D69=0,0,IF(YEAR($B69)=BV$4,IF(YEAR($C69)=BW$4,AF69*($D69-(13-MONTH($B69)))/$D69,IF(YEAR($C69)=BV$4,0,AF69*12/$D69))))),".")</f>
        <v>.</v>
      </c>
      <c r="BX69" s="52" t="str">
        <f t="shared" ref="BX69:BX94" si="142">IF(AC69&lt;&gt;"",(IF($D69=0,0,IF(YEAR($B69)=BX$4,IF(YEAR($C69)=BX$4,AF69,AF69*(13-MONTH($B69))/$D69),0))+IF($D69=0,0,IF(YEAR($B69)=BW$4,IF(YEAR($C69)=BX$4,AF69*($D69-(13-MONTH($B69)))/$D69,IF(YEAR($C69)=BW$4,0,AF69*12/$D69))))+IF($D69=0,0,IF(YEAR($B69)=BV$4,IF(YEAR($C69)&lt;=BW$4,0,IF(YEAR($C69)=BX$4,AF69*($D69-12-(13-MONTH($B69)))/$D69,AF69*12/$D69))))),".")</f>
        <v>.</v>
      </c>
      <c r="BY69" s="52" t="str">
        <f t="shared" ref="BY69:BY94" si="143">IF(AC69&lt;&gt;"",(IF($D69=0,0,IF(YEAR($B69)=BY$4,IF(YEAR($C69)=BY$4,AF69,AF69*(13-MONTH($B69))/$D69),0))+IF($D69=0,0,IF(YEAR($B69)=BX$4,IF(YEAR($C69)=BY$4,AF69*($D69-(13-MONTH($B69)))/$D69,IF(YEAR($C69)=BX$4,0,AF69*12/$D69))))+IF($D69=0,0,IF(YEAR($B69)=BW$4,IF(YEAR($C69)&lt;=BX$4,0,IF(YEAR($C69)=BY$4,AF69*($D69-12-(13-MONTH($B69)))/$D69,AF69*12/$D69))))+IF($D69=0,0,IF(YEAR($B69)=BV$4,IF(YEAR($C69)&lt;=BX$4,0,IF(YEAR($C69)=BY$4,AF69*($D69-24-(13-MONTH($B69)))/$D69,AF69*12/$D69))))),".")</f>
        <v>.</v>
      </c>
      <c r="BZ69" s="52" t="str">
        <f t="shared" ref="BZ69:BZ94" si="144">IF(AC69&lt;&gt;"",(IF($D69=0,0,IF(YEAR($B69)=BZ$4,IF(YEAR($C69)=BZ$4,AF69,AF69*(13-MONTH($B69))/$D69),0))+IF($D69=0,0,IF(YEAR($B69)=BY$4,IF(YEAR($C69)=BZ$4,AF69*($D69-(13-MONTH($B69)))/$D69,IF(YEAR($C69)=BY$4,0,AF69*12/$D69))))+IF($D69=0,0,IF(YEAR($B69)=BX$4,IF(YEAR($C69)&lt;=BY$4,0,IF(YEAR($C69)=BZ$4,AF69*($D69-12-(13-MONTH($B69)))/$D69,AF69*12/$D69))))+IF($D69=0,0,IF(YEAR($B69)=BW$4,IF(YEAR($C69)&lt;=BY$4,0,IF(YEAR($C69)=BZ$4,AF69*($D69-24-(13-MONTH($B69)))/$D69,AF69*12/$D69))))+IF($D69=0,0,IF(YEAR($B69)=BV$4,IF(YEAR($C69)&lt;=BY$4,0,IF(YEAR($C69)=BZ$4,AF69*($D69-36-(13-MONTH($B69)))/$D69,AF69*12/$D69))))),".")</f>
        <v>.</v>
      </c>
      <c r="CA69" s="44" t="str">
        <f t="shared" ref="CA69:CA94" si="145">IF(SUM(BV69:BZ69)=0,"",IF(AF69=SUM(BV69:BZ69),"","x"))</f>
        <v/>
      </c>
      <c r="CB69" s="52" t="str">
        <f t="shared" ref="CB69:CB94" si="146">IF(AI69&lt;&gt;"",IF($D69=0,0,IF(YEAR($B69)=CB$4,IF(YEAR($C69)=CB$4,AJ69,AJ69*(13-MONTH($B69))/$D69),0)),".")</f>
        <v>.</v>
      </c>
      <c r="CC69" s="52" t="str">
        <f t="shared" ref="CC69:CC94" si="147">IF(AI69&lt;&gt;"",(IF($D69=0,0,IF(YEAR($B69)=CC$4,IF(YEAR($C69)=CC$4,AJ69,AJ69*(13-MONTH($B69))/$D69),0))+IF($D69=0,0,IF(YEAR($B69)=CB$4,IF(YEAR($C69)=CC$4,AJ69*($D69-(13-MONTH($B69)))/$D69,IF(YEAR($C69)=CB$4,0,AJ69*12/$D69))))),".")</f>
        <v>.</v>
      </c>
      <c r="CD69" s="52" t="str">
        <f t="shared" ref="CD69:CD94" si="148">IF(AI69&lt;&gt;"",(IF($D69=0,0,IF(YEAR($B69)=CD$4,IF(YEAR($C69)=CD$4,AJ69,AJ69*(13-MONTH($B69))/$D69),0))+IF($D69=0,0,IF(YEAR($B69)=CC$4,IF(YEAR($C69)=CD$4,AJ69*($D69-(13-MONTH($B69)))/$D69,IF(YEAR($C69)=CC$4,0,AJ69*12/$D69))))+IF($D69=0,0,IF(YEAR($B69)=CB$4,IF(YEAR($C69)&lt;=CC$4,0,IF(YEAR($C69)=CD$4,AJ69*($D69-12-(13-MONTH($B69)))/$D69,AJ69*12/$D69))))),".")</f>
        <v>.</v>
      </c>
      <c r="CE69" s="52" t="str">
        <f t="shared" ref="CE69:CE94" si="149">IF(AI69&lt;&gt;"",(IF($D69=0,0,IF(YEAR($B69)=CE$4,IF(YEAR($C69)=CE$4,AJ69,AJ69*(13-MONTH($B69))/$D69),0))+IF($D69=0,0,IF(YEAR($B69)=CD$4,IF(YEAR($C69)=CE$4,AJ69*($D69-(13-MONTH($B69)))/$D69,IF(YEAR($C69)=CD$4,0,AJ69*12/$D69))))+IF($D69=0,0,IF(YEAR($B69)=CC$4,IF(YEAR($C69)&lt;=CD$4,0,IF(YEAR($C69)=CE$4,AJ69*($D69-12-(13-MONTH($B69)))/$D69,AJ69*12/$D69))))+IF($D69=0,0,IF(YEAR($B69)=CB$4,IF(YEAR($C69)&lt;=CD$4,0,IF(YEAR($C69)=CE$4,AJ69*($D69-24-(13-MONTH($B69)))/$D69,AJ69*12/$D69))))),".")</f>
        <v>.</v>
      </c>
      <c r="CF69" s="52" t="str">
        <f t="shared" ref="CF69:CF94" si="150">IF(AI69&lt;&gt;"",(IF($D69=0,0,IF(YEAR($B69)=CF$4,IF(YEAR($C69)=CF$4,AJ69,AJ69*(13-MONTH($B69))/$D69),0))+IF($D69=0,0,IF(YEAR($B69)=CE$4,IF(YEAR($C69)=CF$4,AJ69*($D69-(13-MONTH($B69)))/$D69,IF(YEAR($C69)=CE$4,0,AJ69*12/$D69))))+IF($D69=0,0,IF(YEAR($B69)=CD$4,IF(YEAR($C69)&lt;=CE$4,0,IF(YEAR($C69)=CF$4,AJ69*($D69-12-(13-MONTH($B69)))/$D69,AJ69*12/$D69))))+IF($D69=0,0,IF(YEAR($B69)=CC$4,IF(YEAR($C69)&lt;=CE$4,0,IF(YEAR($C69)=CF$4,AJ69*($D69-24-(13-MONTH($B69)))/$D69,AJ69*12/$D69))))+IF($D69=0,0,IF(YEAR($B69)=CB$4,IF(YEAR($C69)&lt;=CE$4,0,IF(YEAR($C69)=CF$4,AJ69*($D69-36-(13-MONTH($B69)))/$D69,AJ69*12/$D69))))),".")</f>
        <v>.</v>
      </c>
      <c r="CG69" s="44" t="str">
        <f t="shared" ref="CG69:CG94" si="151">IF(SUM(CB69:CF69)=0,"",IF(AJ69=SUM(CB69:CF69),"","x"))</f>
        <v/>
      </c>
    </row>
    <row r="70" spans="1:85" s="10" customFormat="1" ht="15" customHeight="1" x14ac:dyDescent="0.25">
      <c r="A70" s="283" t="str">
        <f>IF('Work Packages'!A70="","",'Work Packages'!A70)</f>
        <v/>
      </c>
      <c r="B70" s="284" t="str">
        <f>IF('Work Packages'!B70="","",'Work Packages'!B70)</f>
        <v/>
      </c>
      <c r="C70" s="284" t="str">
        <f>IF('Work Packages'!C70="","",'Work Packages'!C70)</f>
        <v/>
      </c>
      <c r="D70" s="285" t="str">
        <f>IF('Work Packages'!D70="","",'Work Packages'!D70)</f>
        <v/>
      </c>
      <c r="E70" s="4"/>
      <c r="F70" s="5">
        <v>0</v>
      </c>
      <c r="G70" s="60" t="str">
        <f>IF(E70="","",VLOOKUP(E70,'Personnel Base Data'!$A$5:$B$10,2,FALSE))</f>
        <v/>
      </c>
      <c r="H70" s="38" t="str">
        <f>IF(E70="","",VLOOKUP(E70,'Personnel Base Data'!$A$5:$C$10,3,FALSE)*F70*$D70/12)</f>
        <v/>
      </c>
      <c r="I70" s="4"/>
      <c r="J70" s="5">
        <v>0</v>
      </c>
      <c r="K70" s="58" t="str">
        <f>IF(I70="","",VLOOKUP(I70,'Personnel Base Data'!$E$5:$F$10,2,FALSE))</f>
        <v/>
      </c>
      <c r="L70" s="6" t="str">
        <f>IF(I70="","",VLOOKUP(I70,'Personnel Base Data'!$E$5:$G$10,3,FALSE)*J70*$D70/12)</f>
        <v/>
      </c>
      <c r="M70" s="4"/>
      <c r="N70" s="5">
        <v>0</v>
      </c>
      <c r="O70" s="55" t="str">
        <f>IF(M70="","",VLOOKUP(M70,'Personnel Base Data'!$I$5:$J$10,2,FALSE))</f>
        <v/>
      </c>
      <c r="P70" s="65" t="str">
        <f>IF(M70="","",VLOOKUP(M70,'Personnel Base Data'!$I$5:$K$10,3,FALSE)*N70*$D70/12)</f>
        <v/>
      </c>
      <c r="Q70" s="4"/>
      <c r="R70" s="5">
        <v>0</v>
      </c>
      <c r="S70" s="64" t="str">
        <f>IF(Q70="","",VLOOKUP(Q70,'Personnel Base Data'!$M$5:$N$10,2,FALSE))</f>
        <v/>
      </c>
      <c r="T70" s="7" t="str">
        <f>IF(Q70="","",VLOOKUP(Q70,'Personnel Base Data'!$M$5:$O$10,3,FALSE)*R70*$D70/12)</f>
        <v/>
      </c>
      <c r="U70" s="4"/>
      <c r="V70" s="5">
        <v>0</v>
      </c>
      <c r="W70" s="62" t="str">
        <f>IF(U70="","",VLOOKUP(U70,'Personnel Base Data'!$Q$5:$R$10,2,FALSE))</f>
        <v/>
      </c>
      <c r="X70" s="8" t="str">
        <f>IF(U70="","",VLOOKUP(U70,'Personnel Base Data'!$Q$5:$S$10,3,FALSE)*V70*$D70/12)</f>
        <v/>
      </c>
      <c r="Y70" s="4"/>
      <c r="Z70" s="5">
        <v>0</v>
      </c>
      <c r="AA70" s="128" t="str">
        <f>IF(Y70="","",VLOOKUP(Y70,'Personnel Base Data'!$U$5:$V$10,2,FALSE))</f>
        <v/>
      </c>
      <c r="AB70" s="129" t="str">
        <f>IF(Y70="","",VLOOKUP(Y70,'Personnel Base Data'!$U$5:$W$10,3,FALSE)*Z70*$D70/12)</f>
        <v/>
      </c>
      <c r="AC70" s="4"/>
      <c r="AD70" s="5">
        <v>0</v>
      </c>
      <c r="AE70" s="131" t="str">
        <f>IF(AC70="","",VLOOKUP(AC70,'Personnel Base Data'!$Y$5:$Z$10,2,FALSE))</f>
        <v/>
      </c>
      <c r="AF70" s="132" t="str">
        <f>IF(AC70="","",VLOOKUP(AC70,'Personnel Base Data'!$Y$5:$AA$10,3,FALSE)*AD70*$D70/12)</f>
        <v/>
      </c>
      <c r="AG70" s="4"/>
      <c r="AH70" s="5">
        <v>0</v>
      </c>
      <c r="AI70" s="141" t="str">
        <f>IF(AG70="","",VLOOKUP(AG70,'Personnel Base Data'!$AC$5:$AD$10,2,FALSE))</f>
        <v/>
      </c>
      <c r="AJ70" s="142" t="str">
        <f>IF(AG70="","",VLOOKUP(AG70,'Personnel Base Data'!$AC$5:$AE$10,3,FALSE)*AH70*$D70/12)</f>
        <v/>
      </c>
      <c r="AK70" s="44"/>
      <c r="AL70" s="52" t="str">
        <f t="shared" si="104"/>
        <v>.</v>
      </c>
      <c r="AM70" s="52" t="str">
        <f t="shared" si="105"/>
        <v>.</v>
      </c>
      <c r="AN70" s="52" t="str">
        <f t="shared" si="106"/>
        <v>.</v>
      </c>
      <c r="AO70" s="52" t="str">
        <f t="shared" si="107"/>
        <v>.</v>
      </c>
      <c r="AP70" s="52" t="str">
        <f t="shared" si="108"/>
        <v>.</v>
      </c>
      <c r="AQ70" s="44" t="str">
        <f t="shared" si="109"/>
        <v/>
      </c>
      <c r="AR70" s="52" t="str">
        <f t="shared" si="110"/>
        <v>.</v>
      </c>
      <c r="AS70" s="52" t="str">
        <f t="shared" si="111"/>
        <v>.</v>
      </c>
      <c r="AT70" s="52" t="str">
        <f t="shared" si="112"/>
        <v>.</v>
      </c>
      <c r="AU70" s="52" t="str">
        <f t="shared" si="113"/>
        <v>.</v>
      </c>
      <c r="AV70" s="52" t="str">
        <f t="shared" si="114"/>
        <v>.</v>
      </c>
      <c r="AW70" s="44" t="str">
        <f t="shared" si="115"/>
        <v/>
      </c>
      <c r="AX70" s="52" t="str">
        <f t="shared" si="116"/>
        <v>.</v>
      </c>
      <c r="AY70" s="52" t="str">
        <f t="shared" si="117"/>
        <v>.</v>
      </c>
      <c r="AZ70" s="52" t="str">
        <f t="shared" si="118"/>
        <v>.</v>
      </c>
      <c r="BA70" s="52" t="str">
        <f t="shared" si="119"/>
        <v>.</v>
      </c>
      <c r="BB70" s="52" t="str">
        <f t="shared" si="120"/>
        <v>.</v>
      </c>
      <c r="BC70" s="44" t="str">
        <f t="shared" si="121"/>
        <v/>
      </c>
      <c r="BD70" s="52" t="str">
        <f t="shared" si="122"/>
        <v>.</v>
      </c>
      <c r="BE70" s="52" t="str">
        <f t="shared" si="123"/>
        <v>.</v>
      </c>
      <c r="BF70" s="52" t="str">
        <f t="shared" si="124"/>
        <v>.</v>
      </c>
      <c r="BG70" s="52" t="str">
        <f t="shared" si="125"/>
        <v>.</v>
      </c>
      <c r="BH70" s="52" t="str">
        <f t="shared" si="126"/>
        <v>.</v>
      </c>
      <c r="BI70" s="44" t="str">
        <f t="shared" si="127"/>
        <v/>
      </c>
      <c r="BJ70" s="52" t="str">
        <f t="shared" si="128"/>
        <v>.</v>
      </c>
      <c r="BK70" s="52" t="str">
        <f t="shared" si="129"/>
        <v>.</v>
      </c>
      <c r="BL70" s="52" t="str">
        <f t="shared" si="130"/>
        <v>.</v>
      </c>
      <c r="BM70" s="52" t="str">
        <f t="shared" si="131"/>
        <v>.</v>
      </c>
      <c r="BN70" s="52" t="str">
        <f t="shared" si="132"/>
        <v>.</v>
      </c>
      <c r="BO70" s="44" t="str">
        <f t="shared" si="133"/>
        <v/>
      </c>
      <c r="BP70" s="52" t="str">
        <f t="shared" si="134"/>
        <v>.</v>
      </c>
      <c r="BQ70" s="52" t="str">
        <f t="shared" si="135"/>
        <v>.</v>
      </c>
      <c r="BR70" s="52" t="str">
        <f t="shared" si="136"/>
        <v>.</v>
      </c>
      <c r="BS70" s="52" t="str">
        <f t="shared" si="137"/>
        <v>.</v>
      </c>
      <c r="BT70" s="52" t="str">
        <f t="shared" si="138"/>
        <v>.</v>
      </c>
      <c r="BU70" s="44" t="str">
        <f t="shared" si="139"/>
        <v/>
      </c>
      <c r="BV70" s="52" t="str">
        <f t="shared" si="140"/>
        <v>.</v>
      </c>
      <c r="BW70" s="52" t="str">
        <f t="shared" si="141"/>
        <v>.</v>
      </c>
      <c r="BX70" s="52" t="str">
        <f t="shared" si="142"/>
        <v>.</v>
      </c>
      <c r="BY70" s="52" t="str">
        <f t="shared" si="143"/>
        <v>.</v>
      </c>
      <c r="BZ70" s="52" t="str">
        <f t="shared" si="144"/>
        <v>.</v>
      </c>
      <c r="CA70" s="44" t="str">
        <f t="shared" si="145"/>
        <v/>
      </c>
      <c r="CB70" s="52" t="str">
        <f t="shared" si="146"/>
        <v>.</v>
      </c>
      <c r="CC70" s="52" t="str">
        <f t="shared" si="147"/>
        <v>.</v>
      </c>
      <c r="CD70" s="52" t="str">
        <f t="shared" si="148"/>
        <v>.</v>
      </c>
      <c r="CE70" s="52" t="str">
        <f t="shared" si="149"/>
        <v>.</v>
      </c>
      <c r="CF70" s="52" t="str">
        <f t="shared" si="150"/>
        <v>.</v>
      </c>
      <c r="CG70" s="44" t="str">
        <f t="shared" si="151"/>
        <v/>
      </c>
    </row>
    <row r="71" spans="1:85" s="10" customFormat="1" ht="15" customHeight="1" x14ac:dyDescent="0.25">
      <c r="A71" s="283" t="str">
        <f>IF('Work Packages'!A71="","",'Work Packages'!A71)</f>
        <v/>
      </c>
      <c r="B71" s="284" t="str">
        <f>IF('Work Packages'!B71="","",'Work Packages'!B71)</f>
        <v/>
      </c>
      <c r="C71" s="284" t="str">
        <f>IF('Work Packages'!C71="","",'Work Packages'!C71)</f>
        <v/>
      </c>
      <c r="D71" s="285" t="str">
        <f>IF('Work Packages'!D71="","",'Work Packages'!D71)</f>
        <v/>
      </c>
      <c r="E71" s="4"/>
      <c r="F71" s="5">
        <v>0</v>
      </c>
      <c r="G71" s="60" t="str">
        <f>IF(E71="","",VLOOKUP(E71,'Personnel Base Data'!$A$5:$B$10,2,FALSE))</f>
        <v/>
      </c>
      <c r="H71" s="38" t="str">
        <f>IF(E71="","",VLOOKUP(E71,'Personnel Base Data'!$A$5:$C$10,3,FALSE)*F71*$D71/12)</f>
        <v/>
      </c>
      <c r="I71" s="4"/>
      <c r="J71" s="5">
        <v>0</v>
      </c>
      <c r="K71" s="58" t="str">
        <f>IF(I71="","",VLOOKUP(I71,'Personnel Base Data'!$E$5:$F$10,2,FALSE))</f>
        <v/>
      </c>
      <c r="L71" s="6" t="str">
        <f>IF(I71="","",VLOOKUP(I71,'Personnel Base Data'!$E$5:$G$10,3,FALSE)*J71*$D71/12)</f>
        <v/>
      </c>
      <c r="M71" s="4"/>
      <c r="N71" s="5">
        <v>0</v>
      </c>
      <c r="O71" s="55" t="str">
        <f>IF(M71="","",VLOOKUP(M71,'Personnel Base Data'!$I$5:$J$10,2,FALSE))</f>
        <v/>
      </c>
      <c r="P71" s="65" t="str">
        <f>IF(M71="","",VLOOKUP(M71,'Personnel Base Data'!$I$5:$K$10,3,FALSE)*N71*$D71/12)</f>
        <v/>
      </c>
      <c r="Q71" s="4"/>
      <c r="R71" s="5">
        <v>0</v>
      </c>
      <c r="S71" s="64" t="str">
        <f>IF(Q71="","",VLOOKUP(Q71,'Personnel Base Data'!$M$5:$N$10,2,FALSE))</f>
        <v/>
      </c>
      <c r="T71" s="7" t="str">
        <f>IF(Q71="","",VLOOKUP(Q71,'Personnel Base Data'!$M$5:$O$10,3,FALSE)*R71*$D71/12)</f>
        <v/>
      </c>
      <c r="U71" s="4"/>
      <c r="V71" s="5">
        <v>0</v>
      </c>
      <c r="W71" s="62" t="str">
        <f>IF(U71="","",VLOOKUP(U71,'Personnel Base Data'!$Q$5:$R$10,2,FALSE))</f>
        <v/>
      </c>
      <c r="X71" s="8" t="str">
        <f>IF(U71="","",VLOOKUP(U71,'Personnel Base Data'!$Q$5:$S$10,3,FALSE)*V71*$D71/12)</f>
        <v/>
      </c>
      <c r="Y71" s="4"/>
      <c r="Z71" s="5">
        <v>0</v>
      </c>
      <c r="AA71" s="128" t="str">
        <f>IF(Y71="","",VLOOKUP(Y71,'Personnel Base Data'!$U$5:$V$10,2,FALSE))</f>
        <v/>
      </c>
      <c r="AB71" s="129" t="str">
        <f>IF(Y71="","",VLOOKUP(Y71,'Personnel Base Data'!$U$5:$W$10,3,FALSE)*Z71*$D71/12)</f>
        <v/>
      </c>
      <c r="AC71" s="4"/>
      <c r="AD71" s="5">
        <v>0</v>
      </c>
      <c r="AE71" s="131" t="str">
        <f>IF(AC71="","",VLOOKUP(AC71,'Personnel Base Data'!$Y$5:$Z$10,2,FALSE))</f>
        <v/>
      </c>
      <c r="AF71" s="132" t="str">
        <f>IF(AC71="","",VLOOKUP(AC71,'Personnel Base Data'!$Y$5:$AA$10,3,FALSE)*AD71*$D71/12)</f>
        <v/>
      </c>
      <c r="AG71" s="4"/>
      <c r="AH71" s="5">
        <v>0</v>
      </c>
      <c r="AI71" s="141" t="str">
        <f>IF(AG71="","",VLOOKUP(AG71,'Personnel Base Data'!$AC$5:$AD$10,2,FALSE))</f>
        <v/>
      </c>
      <c r="AJ71" s="142" t="str">
        <f>IF(AG71="","",VLOOKUP(AG71,'Personnel Base Data'!$AC$5:$AE$10,3,FALSE)*AH71*$D71/12)</f>
        <v/>
      </c>
      <c r="AK71" s="44"/>
      <c r="AL71" s="52" t="str">
        <f t="shared" si="104"/>
        <v>.</v>
      </c>
      <c r="AM71" s="52" t="str">
        <f t="shared" si="105"/>
        <v>.</v>
      </c>
      <c r="AN71" s="52" t="str">
        <f t="shared" si="106"/>
        <v>.</v>
      </c>
      <c r="AO71" s="52" t="str">
        <f t="shared" si="107"/>
        <v>.</v>
      </c>
      <c r="AP71" s="52" t="str">
        <f t="shared" si="108"/>
        <v>.</v>
      </c>
      <c r="AQ71" s="44" t="str">
        <f t="shared" si="109"/>
        <v/>
      </c>
      <c r="AR71" s="52" t="str">
        <f t="shared" si="110"/>
        <v>.</v>
      </c>
      <c r="AS71" s="52" t="str">
        <f t="shared" si="111"/>
        <v>.</v>
      </c>
      <c r="AT71" s="52" t="str">
        <f t="shared" si="112"/>
        <v>.</v>
      </c>
      <c r="AU71" s="52" t="str">
        <f t="shared" si="113"/>
        <v>.</v>
      </c>
      <c r="AV71" s="52" t="str">
        <f t="shared" si="114"/>
        <v>.</v>
      </c>
      <c r="AW71" s="44" t="str">
        <f t="shared" si="115"/>
        <v/>
      </c>
      <c r="AX71" s="52" t="str">
        <f t="shared" si="116"/>
        <v>.</v>
      </c>
      <c r="AY71" s="52" t="str">
        <f t="shared" si="117"/>
        <v>.</v>
      </c>
      <c r="AZ71" s="52" t="str">
        <f t="shared" si="118"/>
        <v>.</v>
      </c>
      <c r="BA71" s="52" t="str">
        <f t="shared" si="119"/>
        <v>.</v>
      </c>
      <c r="BB71" s="52" t="str">
        <f t="shared" si="120"/>
        <v>.</v>
      </c>
      <c r="BC71" s="44" t="str">
        <f t="shared" si="121"/>
        <v/>
      </c>
      <c r="BD71" s="52" t="str">
        <f t="shared" si="122"/>
        <v>.</v>
      </c>
      <c r="BE71" s="52" t="str">
        <f t="shared" si="123"/>
        <v>.</v>
      </c>
      <c r="BF71" s="52" t="str">
        <f t="shared" si="124"/>
        <v>.</v>
      </c>
      <c r="BG71" s="52" t="str">
        <f t="shared" si="125"/>
        <v>.</v>
      </c>
      <c r="BH71" s="52" t="str">
        <f t="shared" si="126"/>
        <v>.</v>
      </c>
      <c r="BI71" s="44" t="str">
        <f t="shared" si="127"/>
        <v/>
      </c>
      <c r="BJ71" s="52" t="str">
        <f t="shared" si="128"/>
        <v>.</v>
      </c>
      <c r="BK71" s="52" t="str">
        <f t="shared" si="129"/>
        <v>.</v>
      </c>
      <c r="BL71" s="52" t="str">
        <f t="shared" si="130"/>
        <v>.</v>
      </c>
      <c r="BM71" s="52" t="str">
        <f t="shared" si="131"/>
        <v>.</v>
      </c>
      <c r="BN71" s="52" t="str">
        <f t="shared" si="132"/>
        <v>.</v>
      </c>
      <c r="BO71" s="44" t="str">
        <f t="shared" si="133"/>
        <v/>
      </c>
      <c r="BP71" s="52" t="str">
        <f t="shared" si="134"/>
        <v>.</v>
      </c>
      <c r="BQ71" s="52" t="str">
        <f t="shared" si="135"/>
        <v>.</v>
      </c>
      <c r="BR71" s="52" t="str">
        <f t="shared" si="136"/>
        <v>.</v>
      </c>
      <c r="BS71" s="52" t="str">
        <f t="shared" si="137"/>
        <v>.</v>
      </c>
      <c r="BT71" s="52" t="str">
        <f t="shared" si="138"/>
        <v>.</v>
      </c>
      <c r="BU71" s="44" t="str">
        <f t="shared" si="139"/>
        <v/>
      </c>
      <c r="BV71" s="52" t="str">
        <f t="shared" si="140"/>
        <v>.</v>
      </c>
      <c r="BW71" s="52" t="str">
        <f t="shared" si="141"/>
        <v>.</v>
      </c>
      <c r="BX71" s="52" t="str">
        <f t="shared" si="142"/>
        <v>.</v>
      </c>
      <c r="BY71" s="52" t="str">
        <f t="shared" si="143"/>
        <v>.</v>
      </c>
      <c r="BZ71" s="52" t="str">
        <f t="shared" si="144"/>
        <v>.</v>
      </c>
      <c r="CA71" s="44" t="str">
        <f t="shared" si="145"/>
        <v/>
      </c>
      <c r="CB71" s="52" t="str">
        <f t="shared" si="146"/>
        <v>.</v>
      </c>
      <c r="CC71" s="52" t="str">
        <f t="shared" si="147"/>
        <v>.</v>
      </c>
      <c r="CD71" s="52" t="str">
        <f t="shared" si="148"/>
        <v>.</v>
      </c>
      <c r="CE71" s="52" t="str">
        <f t="shared" si="149"/>
        <v>.</v>
      </c>
      <c r="CF71" s="52" t="str">
        <f t="shared" si="150"/>
        <v>.</v>
      </c>
      <c r="CG71" s="44" t="str">
        <f t="shared" si="151"/>
        <v/>
      </c>
    </row>
    <row r="72" spans="1:85" s="10" customFormat="1" ht="15" customHeight="1" x14ac:dyDescent="0.25">
      <c r="A72" s="283" t="str">
        <f>IF('Work Packages'!A72="","",'Work Packages'!A72)</f>
        <v/>
      </c>
      <c r="B72" s="284" t="str">
        <f>IF('Work Packages'!B72="","",'Work Packages'!B72)</f>
        <v/>
      </c>
      <c r="C72" s="284" t="str">
        <f>IF('Work Packages'!C72="","",'Work Packages'!C72)</f>
        <v/>
      </c>
      <c r="D72" s="285" t="str">
        <f>IF('Work Packages'!D72="","",'Work Packages'!D72)</f>
        <v/>
      </c>
      <c r="E72" s="4"/>
      <c r="F72" s="5">
        <v>0</v>
      </c>
      <c r="G72" s="60" t="str">
        <f>IF(E72="","",VLOOKUP(E72,'Personnel Base Data'!$A$5:$B$10,2,FALSE))</f>
        <v/>
      </c>
      <c r="H72" s="38" t="str">
        <f>IF(E72="","",VLOOKUP(E72,'Personnel Base Data'!$A$5:$C$10,3,FALSE)*F72*$D72/12)</f>
        <v/>
      </c>
      <c r="I72" s="4"/>
      <c r="J72" s="5">
        <v>0</v>
      </c>
      <c r="K72" s="58" t="str">
        <f>IF(I72="","",VLOOKUP(I72,'Personnel Base Data'!$E$5:$F$10,2,FALSE))</f>
        <v/>
      </c>
      <c r="L72" s="6" t="str">
        <f>IF(I72="","",VLOOKUP(I72,'Personnel Base Data'!$E$5:$G$10,3,FALSE)*J72*$D72/12)</f>
        <v/>
      </c>
      <c r="M72" s="4"/>
      <c r="N72" s="5">
        <v>0</v>
      </c>
      <c r="O72" s="55" t="str">
        <f>IF(M72="","",VLOOKUP(M72,'Personnel Base Data'!$I$5:$J$10,2,FALSE))</f>
        <v/>
      </c>
      <c r="P72" s="65" t="str">
        <f>IF(M72="","",VLOOKUP(M72,'Personnel Base Data'!$I$5:$K$10,3,FALSE)*N72*$D72/12)</f>
        <v/>
      </c>
      <c r="Q72" s="4"/>
      <c r="R72" s="5">
        <v>0</v>
      </c>
      <c r="S72" s="64" t="str">
        <f>IF(Q72="","",VLOOKUP(Q72,'Personnel Base Data'!$M$5:$N$10,2,FALSE))</f>
        <v/>
      </c>
      <c r="T72" s="7" t="str">
        <f>IF(Q72="","",VLOOKUP(Q72,'Personnel Base Data'!$M$5:$O$10,3,FALSE)*R72*$D72/12)</f>
        <v/>
      </c>
      <c r="U72" s="4"/>
      <c r="V72" s="5">
        <v>0</v>
      </c>
      <c r="W72" s="62" t="str">
        <f>IF(U72="","",VLOOKUP(U72,'Personnel Base Data'!$Q$5:$R$10,2,FALSE))</f>
        <v/>
      </c>
      <c r="X72" s="8" t="str">
        <f>IF(U72="","",VLOOKUP(U72,'Personnel Base Data'!$Q$5:$S$10,3,FALSE)*V72*$D72/12)</f>
        <v/>
      </c>
      <c r="Y72" s="4"/>
      <c r="Z72" s="5">
        <v>0</v>
      </c>
      <c r="AA72" s="128" t="str">
        <f>IF(Y72="","",VLOOKUP(Y72,'Personnel Base Data'!$U$5:$V$10,2,FALSE))</f>
        <v/>
      </c>
      <c r="AB72" s="129" t="str">
        <f>IF(Y72="","",VLOOKUP(Y72,'Personnel Base Data'!$U$5:$W$10,3,FALSE)*Z72*$D72/12)</f>
        <v/>
      </c>
      <c r="AC72" s="4"/>
      <c r="AD72" s="5">
        <v>0</v>
      </c>
      <c r="AE72" s="131" t="str">
        <f>IF(AC72="","",VLOOKUP(AC72,'Personnel Base Data'!$Y$5:$Z$10,2,FALSE))</f>
        <v/>
      </c>
      <c r="AF72" s="132" t="str">
        <f>IF(AC72="","",VLOOKUP(AC72,'Personnel Base Data'!$Y$5:$AA$10,3,FALSE)*AD72*$D72/12)</f>
        <v/>
      </c>
      <c r="AG72" s="4"/>
      <c r="AH72" s="5">
        <v>0</v>
      </c>
      <c r="AI72" s="141" t="str">
        <f>IF(AG72="","",VLOOKUP(AG72,'Personnel Base Data'!$AC$5:$AD$10,2,FALSE))</f>
        <v/>
      </c>
      <c r="AJ72" s="142" t="str">
        <f>IF(AG72="","",VLOOKUP(AG72,'Personnel Base Data'!$AC$5:$AE$10,3,FALSE)*AH72*$D72/12)</f>
        <v/>
      </c>
      <c r="AK72" s="44"/>
      <c r="AL72" s="52" t="str">
        <f t="shared" si="104"/>
        <v>.</v>
      </c>
      <c r="AM72" s="52" t="str">
        <f t="shared" si="105"/>
        <v>.</v>
      </c>
      <c r="AN72" s="52" t="str">
        <f t="shared" si="106"/>
        <v>.</v>
      </c>
      <c r="AO72" s="52" t="str">
        <f t="shared" si="107"/>
        <v>.</v>
      </c>
      <c r="AP72" s="52" t="str">
        <f t="shared" si="108"/>
        <v>.</v>
      </c>
      <c r="AQ72" s="44" t="str">
        <f t="shared" si="109"/>
        <v/>
      </c>
      <c r="AR72" s="52" t="str">
        <f t="shared" si="110"/>
        <v>.</v>
      </c>
      <c r="AS72" s="52" t="str">
        <f t="shared" si="111"/>
        <v>.</v>
      </c>
      <c r="AT72" s="52" t="str">
        <f t="shared" si="112"/>
        <v>.</v>
      </c>
      <c r="AU72" s="52" t="str">
        <f t="shared" si="113"/>
        <v>.</v>
      </c>
      <c r="AV72" s="52" t="str">
        <f t="shared" si="114"/>
        <v>.</v>
      </c>
      <c r="AW72" s="44" t="str">
        <f t="shared" si="115"/>
        <v/>
      </c>
      <c r="AX72" s="52" t="str">
        <f t="shared" si="116"/>
        <v>.</v>
      </c>
      <c r="AY72" s="52" t="str">
        <f t="shared" si="117"/>
        <v>.</v>
      </c>
      <c r="AZ72" s="52" t="str">
        <f t="shared" si="118"/>
        <v>.</v>
      </c>
      <c r="BA72" s="52" t="str">
        <f t="shared" si="119"/>
        <v>.</v>
      </c>
      <c r="BB72" s="52" t="str">
        <f t="shared" si="120"/>
        <v>.</v>
      </c>
      <c r="BC72" s="44" t="str">
        <f t="shared" si="121"/>
        <v/>
      </c>
      <c r="BD72" s="52" t="str">
        <f t="shared" si="122"/>
        <v>.</v>
      </c>
      <c r="BE72" s="52" t="str">
        <f t="shared" si="123"/>
        <v>.</v>
      </c>
      <c r="BF72" s="52" t="str">
        <f t="shared" si="124"/>
        <v>.</v>
      </c>
      <c r="BG72" s="52" t="str">
        <f t="shared" si="125"/>
        <v>.</v>
      </c>
      <c r="BH72" s="52" t="str">
        <f t="shared" si="126"/>
        <v>.</v>
      </c>
      <c r="BI72" s="44" t="str">
        <f t="shared" si="127"/>
        <v/>
      </c>
      <c r="BJ72" s="52" t="str">
        <f t="shared" si="128"/>
        <v>.</v>
      </c>
      <c r="BK72" s="52" t="str">
        <f t="shared" si="129"/>
        <v>.</v>
      </c>
      <c r="BL72" s="52" t="str">
        <f t="shared" si="130"/>
        <v>.</v>
      </c>
      <c r="BM72" s="52" t="str">
        <f t="shared" si="131"/>
        <v>.</v>
      </c>
      <c r="BN72" s="52" t="str">
        <f t="shared" si="132"/>
        <v>.</v>
      </c>
      <c r="BO72" s="44" t="str">
        <f t="shared" si="133"/>
        <v/>
      </c>
      <c r="BP72" s="52" t="str">
        <f t="shared" si="134"/>
        <v>.</v>
      </c>
      <c r="BQ72" s="52" t="str">
        <f t="shared" si="135"/>
        <v>.</v>
      </c>
      <c r="BR72" s="52" t="str">
        <f t="shared" si="136"/>
        <v>.</v>
      </c>
      <c r="BS72" s="52" t="str">
        <f t="shared" si="137"/>
        <v>.</v>
      </c>
      <c r="BT72" s="52" t="str">
        <f t="shared" si="138"/>
        <v>.</v>
      </c>
      <c r="BU72" s="44" t="str">
        <f t="shared" si="139"/>
        <v/>
      </c>
      <c r="BV72" s="52" t="str">
        <f t="shared" si="140"/>
        <v>.</v>
      </c>
      <c r="BW72" s="52" t="str">
        <f t="shared" si="141"/>
        <v>.</v>
      </c>
      <c r="BX72" s="52" t="str">
        <f t="shared" si="142"/>
        <v>.</v>
      </c>
      <c r="BY72" s="52" t="str">
        <f t="shared" si="143"/>
        <v>.</v>
      </c>
      <c r="BZ72" s="52" t="str">
        <f t="shared" si="144"/>
        <v>.</v>
      </c>
      <c r="CA72" s="44" t="str">
        <f t="shared" si="145"/>
        <v/>
      </c>
      <c r="CB72" s="52" t="str">
        <f t="shared" si="146"/>
        <v>.</v>
      </c>
      <c r="CC72" s="52" t="str">
        <f t="shared" si="147"/>
        <v>.</v>
      </c>
      <c r="CD72" s="52" t="str">
        <f t="shared" si="148"/>
        <v>.</v>
      </c>
      <c r="CE72" s="52" t="str">
        <f t="shared" si="149"/>
        <v>.</v>
      </c>
      <c r="CF72" s="52" t="str">
        <f t="shared" si="150"/>
        <v>.</v>
      </c>
      <c r="CG72" s="44" t="str">
        <f t="shared" si="151"/>
        <v/>
      </c>
    </row>
    <row r="73" spans="1:85" s="10" customFormat="1" ht="15" customHeight="1" x14ac:dyDescent="0.25">
      <c r="A73" s="283" t="str">
        <f>IF('Work Packages'!A73="","",'Work Packages'!A73)</f>
        <v/>
      </c>
      <c r="B73" s="284" t="str">
        <f>IF('Work Packages'!B73="","",'Work Packages'!B73)</f>
        <v/>
      </c>
      <c r="C73" s="284" t="str">
        <f>IF('Work Packages'!C73="","",'Work Packages'!C73)</f>
        <v/>
      </c>
      <c r="D73" s="285" t="str">
        <f>IF('Work Packages'!D73="","",'Work Packages'!D73)</f>
        <v/>
      </c>
      <c r="E73" s="4"/>
      <c r="F73" s="5">
        <v>0</v>
      </c>
      <c r="G73" s="60" t="str">
        <f>IF(E73="","",VLOOKUP(E73,'Personnel Base Data'!$A$5:$B$10,2,FALSE))</f>
        <v/>
      </c>
      <c r="H73" s="38" t="str">
        <f>IF(E73="","",VLOOKUP(E73,'Personnel Base Data'!$A$5:$C$10,3,FALSE)*F73*$D73/12)</f>
        <v/>
      </c>
      <c r="I73" s="4"/>
      <c r="J73" s="5">
        <v>0</v>
      </c>
      <c r="K73" s="58" t="str">
        <f>IF(I73="","",VLOOKUP(I73,'Personnel Base Data'!$E$5:$F$10,2,FALSE))</f>
        <v/>
      </c>
      <c r="L73" s="6" t="str">
        <f>IF(I73="","",VLOOKUP(I73,'Personnel Base Data'!$E$5:$G$10,3,FALSE)*J73*$D73/12)</f>
        <v/>
      </c>
      <c r="M73" s="4"/>
      <c r="N73" s="5">
        <v>0</v>
      </c>
      <c r="O73" s="55" t="str">
        <f>IF(M73="","",VLOOKUP(M73,'Personnel Base Data'!$I$5:$J$10,2,FALSE))</f>
        <v/>
      </c>
      <c r="P73" s="65" t="str">
        <f>IF(M73="","",VLOOKUP(M73,'Personnel Base Data'!$I$5:$K$10,3,FALSE)*N73*$D73/12)</f>
        <v/>
      </c>
      <c r="Q73" s="4"/>
      <c r="R73" s="5">
        <v>0</v>
      </c>
      <c r="S73" s="64" t="str">
        <f>IF(Q73="","",VLOOKUP(Q73,'Personnel Base Data'!$M$5:$N$10,2,FALSE))</f>
        <v/>
      </c>
      <c r="T73" s="7" t="str">
        <f>IF(Q73="","",VLOOKUP(Q73,'Personnel Base Data'!$M$5:$O$10,3,FALSE)*R73*$D73/12)</f>
        <v/>
      </c>
      <c r="U73" s="4"/>
      <c r="V73" s="5">
        <v>0</v>
      </c>
      <c r="W73" s="62" t="str">
        <f>IF(U73="","",VLOOKUP(U73,'Personnel Base Data'!$Q$5:$R$10,2,FALSE))</f>
        <v/>
      </c>
      <c r="X73" s="8" t="str">
        <f>IF(U73="","",VLOOKUP(U73,'Personnel Base Data'!$Q$5:$S$10,3,FALSE)*V73*$D73/12)</f>
        <v/>
      </c>
      <c r="Y73" s="4"/>
      <c r="Z73" s="5">
        <v>0</v>
      </c>
      <c r="AA73" s="128" t="str">
        <f>IF(Y73="","",VLOOKUP(Y73,'Personnel Base Data'!$U$5:$V$10,2,FALSE))</f>
        <v/>
      </c>
      <c r="AB73" s="129" t="str">
        <f>IF(Y73="","",VLOOKUP(Y73,'Personnel Base Data'!$U$5:$W$10,3,FALSE)*Z73*$D73/12)</f>
        <v/>
      </c>
      <c r="AC73" s="4"/>
      <c r="AD73" s="5">
        <v>0</v>
      </c>
      <c r="AE73" s="131" t="str">
        <f>IF(AC73="","",VLOOKUP(AC73,'Personnel Base Data'!$Y$5:$Z$10,2,FALSE))</f>
        <v/>
      </c>
      <c r="AF73" s="132" t="str">
        <f>IF(AC73="","",VLOOKUP(AC73,'Personnel Base Data'!$Y$5:$AA$10,3,FALSE)*AD73*$D73/12)</f>
        <v/>
      </c>
      <c r="AG73" s="4"/>
      <c r="AH73" s="5">
        <v>0</v>
      </c>
      <c r="AI73" s="141" t="str">
        <f>IF(AG73="","",VLOOKUP(AG73,'Personnel Base Data'!$AC$5:$AD$10,2,FALSE))</f>
        <v/>
      </c>
      <c r="AJ73" s="142" t="str">
        <f>IF(AG73="","",VLOOKUP(AG73,'Personnel Base Data'!$AC$5:$AE$10,3,FALSE)*AH73*$D73/12)</f>
        <v/>
      </c>
      <c r="AK73" s="44"/>
      <c r="AL73" s="52" t="str">
        <f t="shared" si="104"/>
        <v>.</v>
      </c>
      <c r="AM73" s="52" t="str">
        <f t="shared" si="105"/>
        <v>.</v>
      </c>
      <c r="AN73" s="52" t="str">
        <f t="shared" si="106"/>
        <v>.</v>
      </c>
      <c r="AO73" s="52" t="str">
        <f t="shared" si="107"/>
        <v>.</v>
      </c>
      <c r="AP73" s="52" t="str">
        <f t="shared" si="108"/>
        <v>.</v>
      </c>
      <c r="AQ73" s="44" t="str">
        <f t="shared" si="109"/>
        <v/>
      </c>
      <c r="AR73" s="52" t="str">
        <f t="shared" si="110"/>
        <v>.</v>
      </c>
      <c r="AS73" s="52" t="str">
        <f t="shared" si="111"/>
        <v>.</v>
      </c>
      <c r="AT73" s="52" t="str">
        <f t="shared" si="112"/>
        <v>.</v>
      </c>
      <c r="AU73" s="52" t="str">
        <f t="shared" si="113"/>
        <v>.</v>
      </c>
      <c r="AV73" s="52" t="str">
        <f t="shared" si="114"/>
        <v>.</v>
      </c>
      <c r="AW73" s="44" t="str">
        <f t="shared" si="115"/>
        <v/>
      </c>
      <c r="AX73" s="52" t="str">
        <f t="shared" si="116"/>
        <v>.</v>
      </c>
      <c r="AY73" s="52" t="str">
        <f t="shared" si="117"/>
        <v>.</v>
      </c>
      <c r="AZ73" s="52" t="str">
        <f t="shared" si="118"/>
        <v>.</v>
      </c>
      <c r="BA73" s="52" t="str">
        <f t="shared" si="119"/>
        <v>.</v>
      </c>
      <c r="BB73" s="52" t="str">
        <f t="shared" si="120"/>
        <v>.</v>
      </c>
      <c r="BC73" s="44" t="str">
        <f t="shared" si="121"/>
        <v/>
      </c>
      <c r="BD73" s="52" t="str">
        <f t="shared" si="122"/>
        <v>.</v>
      </c>
      <c r="BE73" s="52" t="str">
        <f t="shared" si="123"/>
        <v>.</v>
      </c>
      <c r="BF73" s="52" t="str">
        <f t="shared" si="124"/>
        <v>.</v>
      </c>
      <c r="BG73" s="52" t="str">
        <f t="shared" si="125"/>
        <v>.</v>
      </c>
      <c r="BH73" s="52" t="str">
        <f t="shared" si="126"/>
        <v>.</v>
      </c>
      <c r="BI73" s="44" t="str">
        <f t="shared" si="127"/>
        <v/>
      </c>
      <c r="BJ73" s="52" t="str">
        <f t="shared" si="128"/>
        <v>.</v>
      </c>
      <c r="BK73" s="52" t="str">
        <f t="shared" si="129"/>
        <v>.</v>
      </c>
      <c r="BL73" s="52" t="str">
        <f t="shared" si="130"/>
        <v>.</v>
      </c>
      <c r="BM73" s="52" t="str">
        <f t="shared" si="131"/>
        <v>.</v>
      </c>
      <c r="BN73" s="52" t="str">
        <f t="shared" si="132"/>
        <v>.</v>
      </c>
      <c r="BO73" s="44" t="str">
        <f t="shared" si="133"/>
        <v/>
      </c>
      <c r="BP73" s="52" t="str">
        <f t="shared" si="134"/>
        <v>.</v>
      </c>
      <c r="BQ73" s="52" t="str">
        <f t="shared" si="135"/>
        <v>.</v>
      </c>
      <c r="BR73" s="52" t="str">
        <f t="shared" si="136"/>
        <v>.</v>
      </c>
      <c r="BS73" s="52" t="str">
        <f t="shared" si="137"/>
        <v>.</v>
      </c>
      <c r="BT73" s="52" t="str">
        <f t="shared" si="138"/>
        <v>.</v>
      </c>
      <c r="BU73" s="44" t="str">
        <f t="shared" si="139"/>
        <v/>
      </c>
      <c r="BV73" s="52" t="str">
        <f t="shared" si="140"/>
        <v>.</v>
      </c>
      <c r="BW73" s="52" t="str">
        <f t="shared" si="141"/>
        <v>.</v>
      </c>
      <c r="BX73" s="52" t="str">
        <f t="shared" si="142"/>
        <v>.</v>
      </c>
      <c r="BY73" s="52" t="str">
        <f t="shared" si="143"/>
        <v>.</v>
      </c>
      <c r="BZ73" s="52" t="str">
        <f t="shared" si="144"/>
        <v>.</v>
      </c>
      <c r="CA73" s="44" t="str">
        <f t="shared" si="145"/>
        <v/>
      </c>
      <c r="CB73" s="52" t="str">
        <f t="shared" si="146"/>
        <v>.</v>
      </c>
      <c r="CC73" s="52" t="str">
        <f t="shared" si="147"/>
        <v>.</v>
      </c>
      <c r="CD73" s="52" t="str">
        <f t="shared" si="148"/>
        <v>.</v>
      </c>
      <c r="CE73" s="52" t="str">
        <f t="shared" si="149"/>
        <v>.</v>
      </c>
      <c r="CF73" s="52" t="str">
        <f t="shared" si="150"/>
        <v>.</v>
      </c>
      <c r="CG73" s="44" t="str">
        <f t="shared" si="151"/>
        <v/>
      </c>
    </row>
    <row r="74" spans="1:85" s="10" customFormat="1" ht="15" customHeight="1" x14ac:dyDescent="0.25">
      <c r="A74" s="283" t="str">
        <f>IF('Work Packages'!A74="","",'Work Packages'!A74)</f>
        <v/>
      </c>
      <c r="B74" s="284" t="str">
        <f>IF('Work Packages'!B74="","",'Work Packages'!B74)</f>
        <v/>
      </c>
      <c r="C74" s="284" t="str">
        <f>IF('Work Packages'!C74="","",'Work Packages'!C74)</f>
        <v/>
      </c>
      <c r="D74" s="285" t="str">
        <f>IF('Work Packages'!D74="","",'Work Packages'!D74)</f>
        <v/>
      </c>
      <c r="E74" s="4"/>
      <c r="F74" s="5">
        <v>0</v>
      </c>
      <c r="G74" s="60" t="str">
        <f>IF(E74="","",VLOOKUP(E74,'Personnel Base Data'!$A$5:$B$10,2,FALSE))</f>
        <v/>
      </c>
      <c r="H74" s="38" t="str">
        <f>IF(E74="","",VLOOKUP(E74,'Personnel Base Data'!$A$5:$C$10,3,FALSE)*F74*$D74/12)</f>
        <v/>
      </c>
      <c r="I74" s="4"/>
      <c r="J74" s="5">
        <v>0</v>
      </c>
      <c r="K74" s="58" t="str">
        <f>IF(I74="","",VLOOKUP(I74,'Personnel Base Data'!$E$5:$F$10,2,FALSE))</f>
        <v/>
      </c>
      <c r="L74" s="6" t="str">
        <f>IF(I74="","",VLOOKUP(I74,'Personnel Base Data'!$E$5:$G$10,3,FALSE)*J74*$D74/12)</f>
        <v/>
      </c>
      <c r="M74" s="4"/>
      <c r="N74" s="5">
        <v>0</v>
      </c>
      <c r="O74" s="55" t="str">
        <f>IF(M74="","",VLOOKUP(M74,'Personnel Base Data'!$I$5:$J$10,2,FALSE))</f>
        <v/>
      </c>
      <c r="P74" s="65" t="str">
        <f>IF(M74="","",VLOOKUP(M74,'Personnel Base Data'!$I$5:$K$10,3,FALSE)*N74*$D74/12)</f>
        <v/>
      </c>
      <c r="Q74" s="4"/>
      <c r="R74" s="5">
        <v>0</v>
      </c>
      <c r="S74" s="64" t="str">
        <f>IF(Q74="","",VLOOKUP(Q74,'Personnel Base Data'!$M$5:$N$10,2,FALSE))</f>
        <v/>
      </c>
      <c r="T74" s="7" t="str">
        <f>IF(Q74="","",VLOOKUP(Q74,'Personnel Base Data'!$M$5:$O$10,3,FALSE)*R74*$D74/12)</f>
        <v/>
      </c>
      <c r="U74" s="4"/>
      <c r="V74" s="5">
        <v>0</v>
      </c>
      <c r="W74" s="62" t="str">
        <f>IF(U74="","",VLOOKUP(U74,'Personnel Base Data'!$Q$5:$R$10,2,FALSE))</f>
        <v/>
      </c>
      <c r="X74" s="8" t="str">
        <f>IF(U74="","",VLOOKUP(U74,'Personnel Base Data'!$Q$5:$S$10,3,FALSE)*V74*$D74/12)</f>
        <v/>
      </c>
      <c r="Y74" s="4"/>
      <c r="Z74" s="5">
        <v>0</v>
      </c>
      <c r="AA74" s="128" t="str">
        <f>IF(Y74="","",VLOOKUP(Y74,'Personnel Base Data'!$U$5:$V$10,2,FALSE))</f>
        <v/>
      </c>
      <c r="AB74" s="129" t="str">
        <f>IF(Y74="","",VLOOKUP(Y74,'Personnel Base Data'!$U$5:$W$10,3,FALSE)*Z74*$D74/12)</f>
        <v/>
      </c>
      <c r="AC74" s="4"/>
      <c r="AD74" s="5">
        <v>0</v>
      </c>
      <c r="AE74" s="131" t="str">
        <f>IF(AC74="","",VLOOKUP(AC74,'Personnel Base Data'!$Y$5:$Z$10,2,FALSE))</f>
        <v/>
      </c>
      <c r="AF74" s="132" t="str">
        <f>IF(AC74="","",VLOOKUP(AC74,'Personnel Base Data'!$Y$5:$AA$10,3,FALSE)*AD74*$D74/12)</f>
        <v/>
      </c>
      <c r="AG74" s="4"/>
      <c r="AH74" s="5">
        <v>0</v>
      </c>
      <c r="AI74" s="141" t="str">
        <f>IF(AG74="","",VLOOKUP(AG74,'Personnel Base Data'!$AC$5:$AD$10,2,FALSE))</f>
        <v/>
      </c>
      <c r="AJ74" s="142" t="str">
        <f>IF(AG74="","",VLOOKUP(AG74,'Personnel Base Data'!$AC$5:$AE$10,3,FALSE)*AH74*$D74/12)</f>
        <v/>
      </c>
      <c r="AK74" s="44"/>
      <c r="AL74" s="52" t="str">
        <f t="shared" si="104"/>
        <v>.</v>
      </c>
      <c r="AM74" s="52" t="str">
        <f t="shared" si="105"/>
        <v>.</v>
      </c>
      <c r="AN74" s="52" t="str">
        <f t="shared" si="106"/>
        <v>.</v>
      </c>
      <c r="AO74" s="52" t="str">
        <f t="shared" si="107"/>
        <v>.</v>
      </c>
      <c r="AP74" s="52" t="str">
        <f t="shared" si="108"/>
        <v>.</v>
      </c>
      <c r="AQ74" s="44" t="str">
        <f t="shared" si="109"/>
        <v/>
      </c>
      <c r="AR74" s="52" t="str">
        <f t="shared" si="110"/>
        <v>.</v>
      </c>
      <c r="AS74" s="52" t="str">
        <f t="shared" si="111"/>
        <v>.</v>
      </c>
      <c r="AT74" s="52" t="str">
        <f t="shared" si="112"/>
        <v>.</v>
      </c>
      <c r="AU74" s="52" t="str">
        <f t="shared" si="113"/>
        <v>.</v>
      </c>
      <c r="AV74" s="52" t="str">
        <f t="shared" si="114"/>
        <v>.</v>
      </c>
      <c r="AW74" s="44" t="str">
        <f t="shared" si="115"/>
        <v/>
      </c>
      <c r="AX74" s="52" t="str">
        <f t="shared" si="116"/>
        <v>.</v>
      </c>
      <c r="AY74" s="52" t="str">
        <f t="shared" si="117"/>
        <v>.</v>
      </c>
      <c r="AZ74" s="52" t="str">
        <f t="shared" si="118"/>
        <v>.</v>
      </c>
      <c r="BA74" s="52" t="str">
        <f t="shared" si="119"/>
        <v>.</v>
      </c>
      <c r="BB74" s="52" t="str">
        <f t="shared" si="120"/>
        <v>.</v>
      </c>
      <c r="BC74" s="44" t="str">
        <f t="shared" si="121"/>
        <v/>
      </c>
      <c r="BD74" s="52" t="str">
        <f t="shared" si="122"/>
        <v>.</v>
      </c>
      <c r="BE74" s="52" t="str">
        <f t="shared" si="123"/>
        <v>.</v>
      </c>
      <c r="BF74" s="52" t="str">
        <f t="shared" si="124"/>
        <v>.</v>
      </c>
      <c r="BG74" s="52" t="str">
        <f t="shared" si="125"/>
        <v>.</v>
      </c>
      <c r="BH74" s="52" t="str">
        <f t="shared" si="126"/>
        <v>.</v>
      </c>
      <c r="BI74" s="44" t="str">
        <f t="shared" si="127"/>
        <v/>
      </c>
      <c r="BJ74" s="52" t="str">
        <f t="shared" si="128"/>
        <v>.</v>
      </c>
      <c r="BK74" s="52" t="str">
        <f t="shared" si="129"/>
        <v>.</v>
      </c>
      <c r="BL74" s="52" t="str">
        <f t="shared" si="130"/>
        <v>.</v>
      </c>
      <c r="BM74" s="52" t="str">
        <f t="shared" si="131"/>
        <v>.</v>
      </c>
      <c r="BN74" s="52" t="str">
        <f t="shared" si="132"/>
        <v>.</v>
      </c>
      <c r="BO74" s="44" t="str">
        <f t="shared" si="133"/>
        <v/>
      </c>
      <c r="BP74" s="52" t="str">
        <f t="shared" si="134"/>
        <v>.</v>
      </c>
      <c r="BQ74" s="52" t="str">
        <f t="shared" si="135"/>
        <v>.</v>
      </c>
      <c r="BR74" s="52" t="str">
        <f t="shared" si="136"/>
        <v>.</v>
      </c>
      <c r="BS74" s="52" t="str">
        <f t="shared" si="137"/>
        <v>.</v>
      </c>
      <c r="BT74" s="52" t="str">
        <f t="shared" si="138"/>
        <v>.</v>
      </c>
      <c r="BU74" s="44" t="str">
        <f t="shared" si="139"/>
        <v/>
      </c>
      <c r="BV74" s="52" t="str">
        <f t="shared" si="140"/>
        <v>.</v>
      </c>
      <c r="BW74" s="52" t="str">
        <f t="shared" si="141"/>
        <v>.</v>
      </c>
      <c r="BX74" s="52" t="str">
        <f t="shared" si="142"/>
        <v>.</v>
      </c>
      <c r="BY74" s="52" t="str">
        <f t="shared" si="143"/>
        <v>.</v>
      </c>
      <c r="BZ74" s="52" t="str">
        <f t="shared" si="144"/>
        <v>.</v>
      </c>
      <c r="CA74" s="44" t="str">
        <f t="shared" si="145"/>
        <v/>
      </c>
      <c r="CB74" s="52" t="str">
        <f t="shared" si="146"/>
        <v>.</v>
      </c>
      <c r="CC74" s="52" t="str">
        <f t="shared" si="147"/>
        <v>.</v>
      </c>
      <c r="CD74" s="52" t="str">
        <f t="shared" si="148"/>
        <v>.</v>
      </c>
      <c r="CE74" s="52" t="str">
        <f t="shared" si="149"/>
        <v>.</v>
      </c>
      <c r="CF74" s="52" t="str">
        <f t="shared" si="150"/>
        <v>.</v>
      </c>
      <c r="CG74" s="44" t="str">
        <f t="shared" si="151"/>
        <v/>
      </c>
    </row>
    <row r="75" spans="1:85" s="10" customFormat="1" ht="15" customHeight="1" x14ac:dyDescent="0.25">
      <c r="A75" s="283" t="str">
        <f>IF('Work Packages'!A75="","",'Work Packages'!A75)</f>
        <v/>
      </c>
      <c r="B75" s="284" t="str">
        <f>IF('Work Packages'!B75="","",'Work Packages'!B75)</f>
        <v/>
      </c>
      <c r="C75" s="284" t="str">
        <f>IF('Work Packages'!C75="","",'Work Packages'!C75)</f>
        <v/>
      </c>
      <c r="D75" s="285" t="str">
        <f>IF('Work Packages'!D75="","",'Work Packages'!D75)</f>
        <v/>
      </c>
      <c r="E75" s="4"/>
      <c r="F75" s="5">
        <v>0</v>
      </c>
      <c r="G75" s="60" t="str">
        <f>IF(E75="","",VLOOKUP(E75,'Personnel Base Data'!$A$5:$B$10,2,FALSE))</f>
        <v/>
      </c>
      <c r="H75" s="38" t="str">
        <f>IF(E75="","",VLOOKUP(E75,'Personnel Base Data'!$A$5:$C$10,3,FALSE)*F75*$D75/12)</f>
        <v/>
      </c>
      <c r="I75" s="4"/>
      <c r="J75" s="5">
        <v>0</v>
      </c>
      <c r="K75" s="58" t="str">
        <f>IF(I75="","",VLOOKUP(I75,'Personnel Base Data'!$E$5:$F$10,2,FALSE))</f>
        <v/>
      </c>
      <c r="L75" s="6" t="str">
        <f>IF(I75="","",VLOOKUP(I75,'Personnel Base Data'!$E$5:$G$10,3,FALSE)*J75*$D75/12)</f>
        <v/>
      </c>
      <c r="M75" s="4"/>
      <c r="N75" s="5">
        <v>0</v>
      </c>
      <c r="O75" s="55" t="str">
        <f>IF(M75="","",VLOOKUP(M75,'Personnel Base Data'!$I$5:$J$10,2,FALSE))</f>
        <v/>
      </c>
      <c r="P75" s="65" t="str">
        <f>IF(M75="","",VLOOKUP(M75,'Personnel Base Data'!$I$5:$K$10,3,FALSE)*N75*$D75/12)</f>
        <v/>
      </c>
      <c r="Q75" s="4"/>
      <c r="R75" s="5">
        <v>0</v>
      </c>
      <c r="S75" s="64" t="str">
        <f>IF(Q75="","",VLOOKUP(Q75,'Personnel Base Data'!$M$5:$N$10,2,FALSE))</f>
        <v/>
      </c>
      <c r="T75" s="7" t="str">
        <f>IF(Q75="","",VLOOKUP(Q75,'Personnel Base Data'!$M$5:$O$10,3,FALSE)*R75*$D75/12)</f>
        <v/>
      </c>
      <c r="U75" s="4"/>
      <c r="V75" s="5">
        <v>0</v>
      </c>
      <c r="W75" s="62" t="str">
        <f>IF(U75="","",VLOOKUP(U75,'Personnel Base Data'!$Q$5:$R$10,2,FALSE))</f>
        <v/>
      </c>
      <c r="X75" s="8" t="str">
        <f>IF(U75="","",VLOOKUP(U75,'Personnel Base Data'!$Q$5:$S$10,3,FALSE)*V75*$D75/12)</f>
        <v/>
      </c>
      <c r="Y75" s="4"/>
      <c r="Z75" s="5">
        <v>0</v>
      </c>
      <c r="AA75" s="128" t="str">
        <f>IF(Y75="","",VLOOKUP(Y75,'Personnel Base Data'!$U$5:$V$10,2,FALSE))</f>
        <v/>
      </c>
      <c r="AB75" s="129" t="str">
        <f>IF(Y75="","",VLOOKUP(Y75,'Personnel Base Data'!$U$5:$W$10,3,FALSE)*Z75*$D75/12)</f>
        <v/>
      </c>
      <c r="AC75" s="4"/>
      <c r="AD75" s="5">
        <v>0</v>
      </c>
      <c r="AE75" s="131" t="str">
        <f>IF(AC75="","",VLOOKUP(AC75,'Personnel Base Data'!$Y$5:$Z$10,2,FALSE))</f>
        <v/>
      </c>
      <c r="AF75" s="132" t="str">
        <f>IF(AC75="","",VLOOKUP(AC75,'Personnel Base Data'!$Y$5:$AA$10,3,FALSE)*AD75*$D75/12)</f>
        <v/>
      </c>
      <c r="AG75" s="4"/>
      <c r="AH75" s="5">
        <v>0</v>
      </c>
      <c r="AI75" s="141" t="str">
        <f>IF(AG75="","",VLOOKUP(AG75,'Personnel Base Data'!$AC$5:$AD$10,2,FALSE))</f>
        <v/>
      </c>
      <c r="AJ75" s="142" t="str">
        <f>IF(AG75="","",VLOOKUP(AG75,'Personnel Base Data'!$AC$5:$AE$10,3,FALSE)*AH75*$D75/12)</f>
        <v/>
      </c>
      <c r="AK75" s="44"/>
      <c r="AL75" s="52" t="str">
        <f t="shared" si="104"/>
        <v>.</v>
      </c>
      <c r="AM75" s="52" t="str">
        <f t="shared" si="105"/>
        <v>.</v>
      </c>
      <c r="AN75" s="52" t="str">
        <f t="shared" si="106"/>
        <v>.</v>
      </c>
      <c r="AO75" s="52" t="str">
        <f t="shared" si="107"/>
        <v>.</v>
      </c>
      <c r="AP75" s="52" t="str">
        <f t="shared" si="108"/>
        <v>.</v>
      </c>
      <c r="AQ75" s="44" t="str">
        <f t="shared" si="109"/>
        <v/>
      </c>
      <c r="AR75" s="52" t="str">
        <f t="shared" si="110"/>
        <v>.</v>
      </c>
      <c r="AS75" s="52" t="str">
        <f t="shared" si="111"/>
        <v>.</v>
      </c>
      <c r="AT75" s="52" t="str">
        <f t="shared" si="112"/>
        <v>.</v>
      </c>
      <c r="AU75" s="52" t="str">
        <f t="shared" si="113"/>
        <v>.</v>
      </c>
      <c r="AV75" s="52" t="str">
        <f t="shared" si="114"/>
        <v>.</v>
      </c>
      <c r="AW75" s="44" t="str">
        <f t="shared" si="115"/>
        <v/>
      </c>
      <c r="AX75" s="52" t="str">
        <f t="shared" si="116"/>
        <v>.</v>
      </c>
      <c r="AY75" s="52" t="str">
        <f t="shared" si="117"/>
        <v>.</v>
      </c>
      <c r="AZ75" s="52" t="str">
        <f t="shared" si="118"/>
        <v>.</v>
      </c>
      <c r="BA75" s="52" t="str">
        <f t="shared" si="119"/>
        <v>.</v>
      </c>
      <c r="BB75" s="52" t="str">
        <f t="shared" si="120"/>
        <v>.</v>
      </c>
      <c r="BC75" s="44" t="str">
        <f t="shared" si="121"/>
        <v/>
      </c>
      <c r="BD75" s="52" t="str">
        <f t="shared" si="122"/>
        <v>.</v>
      </c>
      <c r="BE75" s="52" t="str">
        <f t="shared" si="123"/>
        <v>.</v>
      </c>
      <c r="BF75" s="52" t="str">
        <f t="shared" si="124"/>
        <v>.</v>
      </c>
      <c r="BG75" s="52" t="str">
        <f t="shared" si="125"/>
        <v>.</v>
      </c>
      <c r="BH75" s="52" t="str">
        <f t="shared" si="126"/>
        <v>.</v>
      </c>
      <c r="BI75" s="44" t="str">
        <f t="shared" si="127"/>
        <v/>
      </c>
      <c r="BJ75" s="52" t="str">
        <f t="shared" si="128"/>
        <v>.</v>
      </c>
      <c r="BK75" s="52" t="str">
        <f t="shared" si="129"/>
        <v>.</v>
      </c>
      <c r="BL75" s="52" t="str">
        <f t="shared" si="130"/>
        <v>.</v>
      </c>
      <c r="BM75" s="52" t="str">
        <f t="shared" si="131"/>
        <v>.</v>
      </c>
      <c r="BN75" s="52" t="str">
        <f t="shared" si="132"/>
        <v>.</v>
      </c>
      <c r="BO75" s="44" t="str">
        <f t="shared" si="133"/>
        <v/>
      </c>
      <c r="BP75" s="52" t="str">
        <f t="shared" si="134"/>
        <v>.</v>
      </c>
      <c r="BQ75" s="52" t="str">
        <f t="shared" si="135"/>
        <v>.</v>
      </c>
      <c r="BR75" s="52" t="str">
        <f t="shared" si="136"/>
        <v>.</v>
      </c>
      <c r="BS75" s="52" t="str">
        <f t="shared" si="137"/>
        <v>.</v>
      </c>
      <c r="BT75" s="52" t="str">
        <f t="shared" si="138"/>
        <v>.</v>
      </c>
      <c r="BU75" s="44" t="str">
        <f t="shared" si="139"/>
        <v/>
      </c>
      <c r="BV75" s="52" t="str">
        <f t="shared" si="140"/>
        <v>.</v>
      </c>
      <c r="BW75" s="52" t="str">
        <f t="shared" si="141"/>
        <v>.</v>
      </c>
      <c r="BX75" s="52" t="str">
        <f t="shared" si="142"/>
        <v>.</v>
      </c>
      <c r="BY75" s="52" t="str">
        <f t="shared" si="143"/>
        <v>.</v>
      </c>
      <c r="BZ75" s="52" t="str">
        <f t="shared" si="144"/>
        <v>.</v>
      </c>
      <c r="CA75" s="44" t="str">
        <f t="shared" si="145"/>
        <v/>
      </c>
      <c r="CB75" s="52" t="str">
        <f t="shared" si="146"/>
        <v>.</v>
      </c>
      <c r="CC75" s="52" t="str">
        <f t="shared" si="147"/>
        <v>.</v>
      </c>
      <c r="CD75" s="52" t="str">
        <f t="shared" si="148"/>
        <v>.</v>
      </c>
      <c r="CE75" s="52" t="str">
        <f t="shared" si="149"/>
        <v>.</v>
      </c>
      <c r="CF75" s="52" t="str">
        <f t="shared" si="150"/>
        <v>.</v>
      </c>
      <c r="CG75" s="44" t="str">
        <f t="shared" si="151"/>
        <v/>
      </c>
    </row>
    <row r="76" spans="1:85" s="10" customFormat="1" ht="15" customHeight="1" x14ac:dyDescent="0.25">
      <c r="A76" s="283" t="str">
        <f>IF('Work Packages'!A76="","",'Work Packages'!A76)</f>
        <v/>
      </c>
      <c r="B76" s="284" t="str">
        <f>IF('Work Packages'!B76="","",'Work Packages'!B76)</f>
        <v/>
      </c>
      <c r="C76" s="284" t="str">
        <f>IF('Work Packages'!C76="","",'Work Packages'!C76)</f>
        <v/>
      </c>
      <c r="D76" s="285" t="str">
        <f>IF('Work Packages'!D76="","",'Work Packages'!D76)</f>
        <v/>
      </c>
      <c r="E76" s="4"/>
      <c r="F76" s="5">
        <v>0</v>
      </c>
      <c r="G76" s="60" t="str">
        <f>IF(E76="","",VLOOKUP(E76,'Personnel Base Data'!$A$5:$B$10,2,FALSE))</f>
        <v/>
      </c>
      <c r="H76" s="38" t="str">
        <f>IF(E76="","",VLOOKUP(E76,'Personnel Base Data'!$A$5:$C$10,3,FALSE)*F76*$D76/12)</f>
        <v/>
      </c>
      <c r="I76" s="4"/>
      <c r="J76" s="5">
        <v>0</v>
      </c>
      <c r="K76" s="58" t="str">
        <f>IF(I76="","",VLOOKUP(I76,'Personnel Base Data'!$E$5:$F$10,2,FALSE))</f>
        <v/>
      </c>
      <c r="L76" s="6" t="str">
        <f>IF(I76="","",VLOOKUP(I76,'Personnel Base Data'!$E$5:$G$10,3,FALSE)*J76*$D76/12)</f>
        <v/>
      </c>
      <c r="M76" s="4"/>
      <c r="N76" s="5">
        <v>0</v>
      </c>
      <c r="O76" s="55" t="str">
        <f>IF(M76="","",VLOOKUP(M76,'Personnel Base Data'!$I$5:$J$10,2,FALSE))</f>
        <v/>
      </c>
      <c r="P76" s="65" t="str">
        <f>IF(M76="","",VLOOKUP(M76,'Personnel Base Data'!$I$5:$K$10,3,FALSE)*N76*$D76/12)</f>
        <v/>
      </c>
      <c r="Q76" s="4"/>
      <c r="R76" s="5">
        <v>0</v>
      </c>
      <c r="S76" s="64" t="str">
        <f>IF(Q76="","",VLOOKUP(Q76,'Personnel Base Data'!$M$5:$N$10,2,FALSE))</f>
        <v/>
      </c>
      <c r="T76" s="7" t="str">
        <f>IF(Q76="","",VLOOKUP(Q76,'Personnel Base Data'!$M$5:$O$10,3,FALSE)*R76*$D76/12)</f>
        <v/>
      </c>
      <c r="U76" s="4"/>
      <c r="V76" s="5">
        <v>0</v>
      </c>
      <c r="W76" s="62" t="str">
        <f>IF(U76="","",VLOOKUP(U76,'Personnel Base Data'!$Q$5:$R$10,2,FALSE))</f>
        <v/>
      </c>
      <c r="X76" s="8" t="str">
        <f>IF(U76="","",VLOOKUP(U76,'Personnel Base Data'!$Q$5:$S$10,3,FALSE)*V76*$D76/12)</f>
        <v/>
      </c>
      <c r="Y76" s="4"/>
      <c r="Z76" s="5">
        <v>0</v>
      </c>
      <c r="AA76" s="128" t="str">
        <f>IF(Y76="","",VLOOKUP(Y76,'Personnel Base Data'!$U$5:$V$10,2,FALSE))</f>
        <v/>
      </c>
      <c r="AB76" s="129" t="str">
        <f>IF(Y76="","",VLOOKUP(Y76,'Personnel Base Data'!$U$5:$W$10,3,FALSE)*Z76*$D76/12)</f>
        <v/>
      </c>
      <c r="AC76" s="4"/>
      <c r="AD76" s="5">
        <v>0</v>
      </c>
      <c r="AE76" s="131" t="str">
        <f>IF(AC76="","",VLOOKUP(AC76,'Personnel Base Data'!$Y$5:$Z$10,2,FALSE))</f>
        <v/>
      </c>
      <c r="AF76" s="132" t="str">
        <f>IF(AC76="","",VLOOKUP(AC76,'Personnel Base Data'!$Y$5:$AA$10,3,FALSE)*AD76*$D76/12)</f>
        <v/>
      </c>
      <c r="AG76" s="4"/>
      <c r="AH76" s="5">
        <v>0</v>
      </c>
      <c r="AI76" s="141" t="str">
        <f>IF(AG76="","",VLOOKUP(AG76,'Personnel Base Data'!$AC$5:$AD$10,2,FALSE))</f>
        <v/>
      </c>
      <c r="AJ76" s="142" t="str">
        <f>IF(AG76="","",VLOOKUP(AG76,'Personnel Base Data'!$AC$5:$AE$10,3,FALSE)*AH76*$D76/12)</f>
        <v/>
      </c>
      <c r="AK76" s="44"/>
      <c r="AL76" s="52" t="str">
        <f t="shared" si="104"/>
        <v>.</v>
      </c>
      <c r="AM76" s="52" t="str">
        <f t="shared" si="105"/>
        <v>.</v>
      </c>
      <c r="AN76" s="52" t="str">
        <f t="shared" si="106"/>
        <v>.</v>
      </c>
      <c r="AO76" s="52" t="str">
        <f t="shared" si="107"/>
        <v>.</v>
      </c>
      <c r="AP76" s="52" t="str">
        <f t="shared" si="108"/>
        <v>.</v>
      </c>
      <c r="AQ76" s="44" t="str">
        <f t="shared" si="109"/>
        <v/>
      </c>
      <c r="AR76" s="52" t="str">
        <f t="shared" si="110"/>
        <v>.</v>
      </c>
      <c r="AS76" s="52" t="str">
        <f t="shared" si="111"/>
        <v>.</v>
      </c>
      <c r="AT76" s="52" t="str">
        <f t="shared" si="112"/>
        <v>.</v>
      </c>
      <c r="AU76" s="52" t="str">
        <f t="shared" si="113"/>
        <v>.</v>
      </c>
      <c r="AV76" s="52" t="str">
        <f t="shared" si="114"/>
        <v>.</v>
      </c>
      <c r="AW76" s="44" t="str">
        <f t="shared" si="115"/>
        <v/>
      </c>
      <c r="AX76" s="52" t="str">
        <f t="shared" si="116"/>
        <v>.</v>
      </c>
      <c r="AY76" s="52" t="str">
        <f t="shared" si="117"/>
        <v>.</v>
      </c>
      <c r="AZ76" s="52" t="str">
        <f t="shared" si="118"/>
        <v>.</v>
      </c>
      <c r="BA76" s="52" t="str">
        <f t="shared" si="119"/>
        <v>.</v>
      </c>
      <c r="BB76" s="52" t="str">
        <f t="shared" si="120"/>
        <v>.</v>
      </c>
      <c r="BC76" s="44" t="str">
        <f t="shared" si="121"/>
        <v/>
      </c>
      <c r="BD76" s="52" t="str">
        <f t="shared" si="122"/>
        <v>.</v>
      </c>
      <c r="BE76" s="52" t="str">
        <f t="shared" si="123"/>
        <v>.</v>
      </c>
      <c r="BF76" s="52" t="str">
        <f t="shared" si="124"/>
        <v>.</v>
      </c>
      <c r="BG76" s="52" t="str">
        <f t="shared" si="125"/>
        <v>.</v>
      </c>
      <c r="BH76" s="52" t="str">
        <f t="shared" si="126"/>
        <v>.</v>
      </c>
      <c r="BI76" s="44" t="str">
        <f t="shared" si="127"/>
        <v/>
      </c>
      <c r="BJ76" s="52" t="str">
        <f t="shared" si="128"/>
        <v>.</v>
      </c>
      <c r="BK76" s="52" t="str">
        <f t="shared" si="129"/>
        <v>.</v>
      </c>
      <c r="BL76" s="52" t="str">
        <f t="shared" si="130"/>
        <v>.</v>
      </c>
      <c r="BM76" s="52" t="str">
        <f t="shared" si="131"/>
        <v>.</v>
      </c>
      <c r="BN76" s="52" t="str">
        <f t="shared" si="132"/>
        <v>.</v>
      </c>
      <c r="BO76" s="44" t="str">
        <f t="shared" si="133"/>
        <v/>
      </c>
      <c r="BP76" s="52" t="str">
        <f t="shared" si="134"/>
        <v>.</v>
      </c>
      <c r="BQ76" s="52" t="str">
        <f t="shared" si="135"/>
        <v>.</v>
      </c>
      <c r="BR76" s="52" t="str">
        <f t="shared" si="136"/>
        <v>.</v>
      </c>
      <c r="BS76" s="52" t="str">
        <f t="shared" si="137"/>
        <v>.</v>
      </c>
      <c r="BT76" s="52" t="str">
        <f t="shared" si="138"/>
        <v>.</v>
      </c>
      <c r="BU76" s="44" t="str">
        <f t="shared" si="139"/>
        <v/>
      </c>
      <c r="BV76" s="52" t="str">
        <f t="shared" si="140"/>
        <v>.</v>
      </c>
      <c r="BW76" s="52" t="str">
        <f t="shared" si="141"/>
        <v>.</v>
      </c>
      <c r="BX76" s="52" t="str">
        <f t="shared" si="142"/>
        <v>.</v>
      </c>
      <c r="BY76" s="52" t="str">
        <f t="shared" si="143"/>
        <v>.</v>
      </c>
      <c r="BZ76" s="52" t="str">
        <f t="shared" si="144"/>
        <v>.</v>
      </c>
      <c r="CA76" s="44" t="str">
        <f t="shared" si="145"/>
        <v/>
      </c>
      <c r="CB76" s="52" t="str">
        <f t="shared" si="146"/>
        <v>.</v>
      </c>
      <c r="CC76" s="52" t="str">
        <f t="shared" si="147"/>
        <v>.</v>
      </c>
      <c r="CD76" s="52" t="str">
        <f t="shared" si="148"/>
        <v>.</v>
      </c>
      <c r="CE76" s="52" t="str">
        <f t="shared" si="149"/>
        <v>.</v>
      </c>
      <c r="CF76" s="52" t="str">
        <f t="shared" si="150"/>
        <v>.</v>
      </c>
      <c r="CG76" s="44" t="str">
        <f t="shared" si="151"/>
        <v/>
      </c>
    </row>
    <row r="77" spans="1:85" s="10" customFormat="1" ht="15" customHeight="1" x14ac:dyDescent="0.25">
      <c r="A77" s="283" t="str">
        <f>IF('Work Packages'!A77="","",'Work Packages'!A77)</f>
        <v/>
      </c>
      <c r="B77" s="284" t="str">
        <f>IF('Work Packages'!B77="","",'Work Packages'!B77)</f>
        <v/>
      </c>
      <c r="C77" s="284" t="str">
        <f>IF('Work Packages'!C77="","",'Work Packages'!C77)</f>
        <v/>
      </c>
      <c r="D77" s="285" t="str">
        <f>IF('Work Packages'!D77="","",'Work Packages'!D77)</f>
        <v/>
      </c>
      <c r="E77" s="4"/>
      <c r="F77" s="5">
        <v>0</v>
      </c>
      <c r="G77" s="60" t="str">
        <f>IF(E77="","",VLOOKUP(E77,'Personnel Base Data'!$A$5:$B$10,2,FALSE))</f>
        <v/>
      </c>
      <c r="H77" s="38" t="str">
        <f>IF(E77="","",VLOOKUP(E77,'Personnel Base Data'!$A$5:$C$10,3,FALSE)*F77*$D77/12)</f>
        <v/>
      </c>
      <c r="I77" s="4"/>
      <c r="J77" s="5">
        <v>0</v>
      </c>
      <c r="K77" s="58" t="str">
        <f>IF(I77="","",VLOOKUP(I77,'Personnel Base Data'!$E$5:$F$10,2,FALSE))</f>
        <v/>
      </c>
      <c r="L77" s="6" t="str">
        <f>IF(I77="","",VLOOKUP(I77,'Personnel Base Data'!$E$5:$G$10,3,FALSE)*J77*$D77/12)</f>
        <v/>
      </c>
      <c r="M77" s="4"/>
      <c r="N77" s="5">
        <v>0</v>
      </c>
      <c r="O77" s="55" t="str">
        <f>IF(M77="","",VLOOKUP(M77,'Personnel Base Data'!$I$5:$J$10,2,FALSE))</f>
        <v/>
      </c>
      <c r="P77" s="65" t="str">
        <f>IF(M77="","",VLOOKUP(M77,'Personnel Base Data'!$I$5:$K$10,3,FALSE)*N77*$D77/12)</f>
        <v/>
      </c>
      <c r="Q77" s="4"/>
      <c r="R77" s="5">
        <v>0</v>
      </c>
      <c r="S77" s="64" t="str">
        <f>IF(Q77="","",VLOOKUP(Q77,'Personnel Base Data'!$M$5:$N$10,2,FALSE))</f>
        <v/>
      </c>
      <c r="T77" s="7" t="str">
        <f>IF(Q77="","",VLOOKUP(Q77,'Personnel Base Data'!$M$5:$O$10,3,FALSE)*R77*$D77/12)</f>
        <v/>
      </c>
      <c r="U77" s="4"/>
      <c r="V77" s="5">
        <v>0</v>
      </c>
      <c r="W77" s="62" t="str">
        <f>IF(U77="","",VLOOKUP(U77,'Personnel Base Data'!$Q$5:$R$10,2,FALSE))</f>
        <v/>
      </c>
      <c r="X77" s="8" t="str">
        <f>IF(U77="","",VLOOKUP(U77,'Personnel Base Data'!$Q$5:$S$10,3,FALSE)*V77*$D77/12)</f>
        <v/>
      </c>
      <c r="Y77" s="4"/>
      <c r="Z77" s="5">
        <v>0</v>
      </c>
      <c r="AA77" s="128" t="str">
        <f>IF(Y77="","",VLOOKUP(Y77,'Personnel Base Data'!$U$5:$V$10,2,FALSE))</f>
        <v/>
      </c>
      <c r="AB77" s="129" t="str">
        <f>IF(Y77="","",VLOOKUP(Y77,'Personnel Base Data'!$U$5:$W$10,3,FALSE)*Z77*$D77/12)</f>
        <v/>
      </c>
      <c r="AC77" s="4"/>
      <c r="AD77" s="5">
        <v>0</v>
      </c>
      <c r="AE77" s="131" t="str">
        <f>IF(AC77="","",VLOOKUP(AC77,'Personnel Base Data'!$Y$5:$Z$10,2,FALSE))</f>
        <v/>
      </c>
      <c r="AF77" s="132" t="str">
        <f>IF(AC77="","",VLOOKUP(AC77,'Personnel Base Data'!$Y$5:$AA$10,3,FALSE)*AD77*$D77/12)</f>
        <v/>
      </c>
      <c r="AG77" s="4"/>
      <c r="AH77" s="5">
        <v>0</v>
      </c>
      <c r="AI77" s="141" t="str">
        <f>IF(AG77="","",VLOOKUP(AG77,'Personnel Base Data'!$AC$5:$AD$10,2,FALSE))</f>
        <v/>
      </c>
      <c r="AJ77" s="142" t="str">
        <f>IF(AG77="","",VLOOKUP(AG77,'Personnel Base Data'!$AC$5:$AE$10,3,FALSE)*AH77*$D77/12)</f>
        <v/>
      </c>
      <c r="AK77" s="44"/>
      <c r="AL77" s="52" t="str">
        <f t="shared" si="104"/>
        <v>.</v>
      </c>
      <c r="AM77" s="52" t="str">
        <f t="shared" si="105"/>
        <v>.</v>
      </c>
      <c r="AN77" s="52" t="str">
        <f t="shared" si="106"/>
        <v>.</v>
      </c>
      <c r="AO77" s="52" t="str">
        <f t="shared" si="107"/>
        <v>.</v>
      </c>
      <c r="AP77" s="52" t="str">
        <f t="shared" si="108"/>
        <v>.</v>
      </c>
      <c r="AQ77" s="44" t="str">
        <f t="shared" si="109"/>
        <v/>
      </c>
      <c r="AR77" s="52" t="str">
        <f t="shared" si="110"/>
        <v>.</v>
      </c>
      <c r="AS77" s="52" t="str">
        <f t="shared" si="111"/>
        <v>.</v>
      </c>
      <c r="AT77" s="52" t="str">
        <f t="shared" si="112"/>
        <v>.</v>
      </c>
      <c r="AU77" s="52" t="str">
        <f t="shared" si="113"/>
        <v>.</v>
      </c>
      <c r="AV77" s="52" t="str">
        <f t="shared" si="114"/>
        <v>.</v>
      </c>
      <c r="AW77" s="44" t="str">
        <f t="shared" si="115"/>
        <v/>
      </c>
      <c r="AX77" s="52" t="str">
        <f t="shared" si="116"/>
        <v>.</v>
      </c>
      <c r="AY77" s="52" t="str">
        <f t="shared" si="117"/>
        <v>.</v>
      </c>
      <c r="AZ77" s="52" t="str">
        <f t="shared" si="118"/>
        <v>.</v>
      </c>
      <c r="BA77" s="52" t="str">
        <f t="shared" si="119"/>
        <v>.</v>
      </c>
      <c r="BB77" s="52" t="str">
        <f t="shared" si="120"/>
        <v>.</v>
      </c>
      <c r="BC77" s="44" t="str">
        <f t="shared" si="121"/>
        <v/>
      </c>
      <c r="BD77" s="52" t="str">
        <f t="shared" si="122"/>
        <v>.</v>
      </c>
      <c r="BE77" s="52" t="str">
        <f t="shared" si="123"/>
        <v>.</v>
      </c>
      <c r="BF77" s="52" t="str">
        <f t="shared" si="124"/>
        <v>.</v>
      </c>
      <c r="BG77" s="52" t="str">
        <f t="shared" si="125"/>
        <v>.</v>
      </c>
      <c r="BH77" s="52" t="str">
        <f t="shared" si="126"/>
        <v>.</v>
      </c>
      <c r="BI77" s="44" t="str">
        <f t="shared" si="127"/>
        <v/>
      </c>
      <c r="BJ77" s="52" t="str">
        <f t="shared" si="128"/>
        <v>.</v>
      </c>
      <c r="BK77" s="52" t="str">
        <f t="shared" si="129"/>
        <v>.</v>
      </c>
      <c r="BL77" s="52" t="str">
        <f t="shared" si="130"/>
        <v>.</v>
      </c>
      <c r="BM77" s="52" t="str">
        <f t="shared" si="131"/>
        <v>.</v>
      </c>
      <c r="BN77" s="52" t="str">
        <f t="shared" si="132"/>
        <v>.</v>
      </c>
      <c r="BO77" s="44" t="str">
        <f t="shared" si="133"/>
        <v/>
      </c>
      <c r="BP77" s="52" t="str">
        <f t="shared" si="134"/>
        <v>.</v>
      </c>
      <c r="BQ77" s="52" t="str">
        <f t="shared" si="135"/>
        <v>.</v>
      </c>
      <c r="BR77" s="52" t="str">
        <f t="shared" si="136"/>
        <v>.</v>
      </c>
      <c r="BS77" s="52" t="str">
        <f t="shared" si="137"/>
        <v>.</v>
      </c>
      <c r="BT77" s="52" t="str">
        <f t="shared" si="138"/>
        <v>.</v>
      </c>
      <c r="BU77" s="44" t="str">
        <f t="shared" si="139"/>
        <v/>
      </c>
      <c r="BV77" s="52" t="str">
        <f t="shared" si="140"/>
        <v>.</v>
      </c>
      <c r="BW77" s="52" t="str">
        <f t="shared" si="141"/>
        <v>.</v>
      </c>
      <c r="BX77" s="52" t="str">
        <f t="shared" si="142"/>
        <v>.</v>
      </c>
      <c r="BY77" s="52" t="str">
        <f t="shared" si="143"/>
        <v>.</v>
      </c>
      <c r="BZ77" s="52" t="str">
        <f t="shared" si="144"/>
        <v>.</v>
      </c>
      <c r="CA77" s="44" t="str">
        <f t="shared" si="145"/>
        <v/>
      </c>
      <c r="CB77" s="52" t="str">
        <f t="shared" si="146"/>
        <v>.</v>
      </c>
      <c r="CC77" s="52" t="str">
        <f t="shared" si="147"/>
        <v>.</v>
      </c>
      <c r="CD77" s="52" t="str">
        <f t="shared" si="148"/>
        <v>.</v>
      </c>
      <c r="CE77" s="52" t="str">
        <f t="shared" si="149"/>
        <v>.</v>
      </c>
      <c r="CF77" s="52" t="str">
        <f t="shared" si="150"/>
        <v>.</v>
      </c>
      <c r="CG77" s="44" t="str">
        <f t="shared" si="151"/>
        <v/>
      </c>
    </row>
    <row r="78" spans="1:85" s="10" customFormat="1" ht="15" customHeight="1" x14ac:dyDescent="0.25">
      <c r="A78" s="283" t="str">
        <f>IF('Work Packages'!A78="","",'Work Packages'!A78)</f>
        <v/>
      </c>
      <c r="B78" s="284" t="str">
        <f>IF('Work Packages'!B78="","",'Work Packages'!B78)</f>
        <v/>
      </c>
      <c r="C78" s="284" t="str">
        <f>IF('Work Packages'!C78="","",'Work Packages'!C78)</f>
        <v/>
      </c>
      <c r="D78" s="285" t="str">
        <f>IF('Work Packages'!D78="","",'Work Packages'!D78)</f>
        <v/>
      </c>
      <c r="E78" s="4"/>
      <c r="F78" s="5">
        <v>0</v>
      </c>
      <c r="G78" s="60" t="str">
        <f>IF(E78="","",VLOOKUP(E78,'Personnel Base Data'!$A$5:$B$10,2,FALSE))</f>
        <v/>
      </c>
      <c r="H78" s="38" t="str">
        <f>IF(E78="","",VLOOKUP(E78,'Personnel Base Data'!$A$5:$C$10,3,FALSE)*F78*$D78/12)</f>
        <v/>
      </c>
      <c r="I78" s="4"/>
      <c r="J78" s="5">
        <v>0</v>
      </c>
      <c r="K78" s="58" t="str">
        <f>IF(I78="","",VLOOKUP(I78,'Personnel Base Data'!$E$5:$F$10,2,FALSE))</f>
        <v/>
      </c>
      <c r="L78" s="6" t="str">
        <f>IF(I78="","",VLOOKUP(I78,'Personnel Base Data'!$E$5:$G$10,3,FALSE)*J78*$D78/12)</f>
        <v/>
      </c>
      <c r="M78" s="4"/>
      <c r="N78" s="5">
        <v>0</v>
      </c>
      <c r="O78" s="55" t="str">
        <f>IF(M78="","",VLOOKUP(M78,'Personnel Base Data'!$I$5:$J$10,2,FALSE))</f>
        <v/>
      </c>
      <c r="P78" s="65" t="str">
        <f>IF(M78="","",VLOOKUP(M78,'Personnel Base Data'!$I$5:$K$10,3,FALSE)*N78*$D78/12)</f>
        <v/>
      </c>
      <c r="Q78" s="4"/>
      <c r="R78" s="5">
        <v>0</v>
      </c>
      <c r="S78" s="64" t="str">
        <f>IF(Q78="","",VLOOKUP(Q78,'Personnel Base Data'!$M$5:$N$10,2,FALSE))</f>
        <v/>
      </c>
      <c r="T78" s="7" t="str">
        <f>IF(Q78="","",VLOOKUP(Q78,'Personnel Base Data'!$M$5:$O$10,3,FALSE)*R78*$D78/12)</f>
        <v/>
      </c>
      <c r="U78" s="4"/>
      <c r="V78" s="5">
        <v>0</v>
      </c>
      <c r="W78" s="62" t="str">
        <f>IF(U78="","",VLOOKUP(U78,'Personnel Base Data'!$Q$5:$R$10,2,FALSE))</f>
        <v/>
      </c>
      <c r="X78" s="8" t="str">
        <f>IF(U78="","",VLOOKUP(U78,'Personnel Base Data'!$Q$5:$S$10,3,FALSE)*V78*$D78/12)</f>
        <v/>
      </c>
      <c r="Y78" s="4"/>
      <c r="Z78" s="5">
        <v>0</v>
      </c>
      <c r="AA78" s="128" t="str">
        <f>IF(Y78="","",VLOOKUP(Y78,'Personnel Base Data'!$U$5:$V$10,2,FALSE))</f>
        <v/>
      </c>
      <c r="AB78" s="129" t="str">
        <f>IF(Y78="","",VLOOKUP(Y78,'Personnel Base Data'!$U$5:$W$10,3,FALSE)*Z78*$D78/12)</f>
        <v/>
      </c>
      <c r="AC78" s="4"/>
      <c r="AD78" s="5">
        <v>0</v>
      </c>
      <c r="AE78" s="131" t="str">
        <f>IF(AC78="","",VLOOKUP(AC78,'Personnel Base Data'!$Y$5:$Z$10,2,FALSE))</f>
        <v/>
      </c>
      <c r="AF78" s="132" t="str">
        <f>IF(AC78="","",VLOOKUP(AC78,'Personnel Base Data'!$Y$5:$AA$10,3,FALSE)*AD78*$D78/12)</f>
        <v/>
      </c>
      <c r="AG78" s="4"/>
      <c r="AH78" s="5">
        <v>0</v>
      </c>
      <c r="AI78" s="141" t="str">
        <f>IF(AG78="","",VLOOKUP(AG78,'Personnel Base Data'!$AC$5:$AD$10,2,FALSE))</f>
        <v/>
      </c>
      <c r="AJ78" s="142" t="str">
        <f>IF(AG78="","",VLOOKUP(AG78,'Personnel Base Data'!$AC$5:$AE$10,3,FALSE)*AH78*$D78/12)</f>
        <v/>
      </c>
      <c r="AK78" s="44"/>
      <c r="AL78" s="52" t="str">
        <f t="shared" si="104"/>
        <v>.</v>
      </c>
      <c r="AM78" s="52" t="str">
        <f t="shared" si="105"/>
        <v>.</v>
      </c>
      <c r="AN78" s="52" t="str">
        <f t="shared" si="106"/>
        <v>.</v>
      </c>
      <c r="AO78" s="52" t="str">
        <f t="shared" si="107"/>
        <v>.</v>
      </c>
      <c r="AP78" s="52" t="str">
        <f t="shared" si="108"/>
        <v>.</v>
      </c>
      <c r="AQ78" s="44" t="str">
        <f t="shared" si="109"/>
        <v/>
      </c>
      <c r="AR78" s="52" t="str">
        <f t="shared" si="110"/>
        <v>.</v>
      </c>
      <c r="AS78" s="52" t="str">
        <f t="shared" si="111"/>
        <v>.</v>
      </c>
      <c r="AT78" s="52" t="str">
        <f t="shared" si="112"/>
        <v>.</v>
      </c>
      <c r="AU78" s="52" t="str">
        <f t="shared" si="113"/>
        <v>.</v>
      </c>
      <c r="AV78" s="52" t="str">
        <f t="shared" si="114"/>
        <v>.</v>
      </c>
      <c r="AW78" s="44" t="str">
        <f t="shared" si="115"/>
        <v/>
      </c>
      <c r="AX78" s="52" t="str">
        <f t="shared" si="116"/>
        <v>.</v>
      </c>
      <c r="AY78" s="52" t="str">
        <f t="shared" si="117"/>
        <v>.</v>
      </c>
      <c r="AZ78" s="52" t="str">
        <f t="shared" si="118"/>
        <v>.</v>
      </c>
      <c r="BA78" s="52" t="str">
        <f t="shared" si="119"/>
        <v>.</v>
      </c>
      <c r="BB78" s="52" t="str">
        <f t="shared" si="120"/>
        <v>.</v>
      </c>
      <c r="BC78" s="44" t="str">
        <f t="shared" si="121"/>
        <v/>
      </c>
      <c r="BD78" s="52" t="str">
        <f t="shared" si="122"/>
        <v>.</v>
      </c>
      <c r="BE78" s="52" t="str">
        <f t="shared" si="123"/>
        <v>.</v>
      </c>
      <c r="BF78" s="52" t="str">
        <f t="shared" si="124"/>
        <v>.</v>
      </c>
      <c r="BG78" s="52" t="str">
        <f t="shared" si="125"/>
        <v>.</v>
      </c>
      <c r="BH78" s="52" t="str">
        <f t="shared" si="126"/>
        <v>.</v>
      </c>
      <c r="BI78" s="44" t="str">
        <f t="shared" si="127"/>
        <v/>
      </c>
      <c r="BJ78" s="52" t="str">
        <f t="shared" si="128"/>
        <v>.</v>
      </c>
      <c r="BK78" s="52" t="str">
        <f t="shared" si="129"/>
        <v>.</v>
      </c>
      <c r="BL78" s="52" t="str">
        <f t="shared" si="130"/>
        <v>.</v>
      </c>
      <c r="BM78" s="52" t="str">
        <f t="shared" si="131"/>
        <v>.</v>
      </c>
      <c r="BN78" s="52" t="str">
        <f t="shared" si="132"/>
        <v>.</v>
      </c>
      <c r="BO78" s="44" t="str">
        <f t="shared" si="133"/>
        <v/>
      </c>
      <c r="BP78" s="52" t="str">
        <f t="shared" si="134"/>
        <v>.</v>
      </c>
      <c r="BQ78" s="52" t="str">
        <f t="shared" si="135"/>
        <v>.</v>
      </c>
      <c r="BR78" s="52" t="str">
        <f t="shared" si="136"/>
        <v>.</v>
      </c>
      <c r="BS78" s="52" t="str">
        <f t="shared" si="137"/>
        <v>.</v>
      </c>
      <c r="BT78" s="52" t="str">
        <f t="shared" si="138"/>
        <v>.</v>
      </c>
      <c r="BU78" s="44" t="str">
        <f t="shared" si="139"/>
        <v/>
      </c>
      <c r="BV78" s="52" t="str">
        <f t="shared" si="140"/>
        <v>.</v>
      </c>
      <c r="BW78" s="52" t="str">
        <f t="shared" si="141"/>
        <v>.</v>
      </c>
      <c r="BX78" s="52" t="str">
        <f t="shared" si="142"/>
        <v>.</v>
      </c>
      <c r="BY78" s="52" t="str">
        <f t="shared" si="143"/>
        <v>.</v>
      </c>
      <c r="BZ78" s="52" t="str">
        <f t="shared" si="144"/>
        <v>.</v>
      </c>
      <c r="CA78" s="44" t="str">
        <f t="shared" si="145"/>
        <v/>
      </c>
      <c r="CB78" s="52" t="str">
        <f t="shared" si="146"/>
        <v>.</v>
      </c>
      <c r="CC78" s="52" t="str">
        <f t="shared" si="147"/>
        <v>.</v>
      </c>
      <c r="CD78" s="52" t="str">
        <f t="shared" si="148"/>
        <v>.</v>
      </c>
      <c r="CE78" s="52" t="str">
        <f t="shared" si="149"/>
        <v>.</v>
      </c>
      <c r="CF78" s="52" t="str">
        <f t="shared" si="150"/>
        <v>.</v>
      </c>
      <c r="CG78" s="44" t="str">
        <f t="shared" si="151"/>
        <v/>
      </c>
    </row>
    <row r="79" spans="1:85" s="10" customFormat="1" ht="15" customHeight="1" x14ac:dyDescent="0.25">
      <c r="A79" s="283" t="str">
        <f>IF('Work Packages'!A79="","",'Work Packages'!A79)</f>
        <v/>
      </c>
      <c r="B79" s="284" t="str">
        <f>IF('Work Packages'!B79="","",'Work Packages'!B79)</f>
        <v/>
      </c>
      <c r="C79" s="284" t="str">
        <f>IF('Work Packages'!C79="","",'Work Packages'!C79)</f>
        <v/>
      </c>
      <c r="D79" s="285" t="str">
        <f>IF('Work Packages'!D79="","",'Work Packages'!D79)</f>
        <v/>
      </c>
      <c r="E79" s="4"/>
      <c r="F79" s="5">
        <v>0</v>
      </c>
      <c r="G79" s="60" t="str">
        <f>IF(E79="","",VLOOKUP(E79,'Personnel Base Data'!$A$5:$B$10,2,FALSE))</f>
        <v/>
      </c>
      <c r="H79" s="38" t="str">
        <f>IF(E79="","",VLOOKUP(E79,'Personnel Base Data'!$A$5:$C$10,3,FALSE)*F79*$D79/12)</f>
        <v/>
      </c>
      <c r="I79" s="4"/>
      <c r="J79" s="5">
        <v>0</v>
      </c>
      <c r="K79" s="58" t="str">
        <f>IF(I79="","",VLOOKUP(I79,'Personnel Base Data'!$E$5:$F$10,2,FALSE))</f>
        <v/>
      </c>
      <c r="L79" s="6" t="str">
        <f>IF(I79="","",VLOOKUP(I79,'Personnel Base Data'!$E$5:$G$10,3,FALSE)*J79*$D79/12)</f>
        <v/>
      </c>
      <c r="M79" s="4"/>
      <c r="N79" s="5">
        <v>0</v>
      </c>
      <c r="O79" s="55" t="str">
        <f>IF(M79="","",VLOOKUP(M79,'Personnel Base Data'!$I$5:$J$10,2,FALSE))</f>
        <v/>
      </c>
      <c r="P79" s="65" t="str">
        <f>IF(M79="","",VLOOKUP(M79,'Personnel Base Data'!$I$5:$K$10,3,FALSE)*N79*$D79/12)</f>
        <v/>
      </c>
      <c r="Q79" s="4"/>
      <c r="R79" s="5">
        <v>0</v>
      </c>
      <c r="S79" s="64" t="str">
        <f>IF(Q79="","",VLOOKUP(Q79,'Personnel Base Data'!$M$5:$N$10,2,FALSE))</f>
        <v/>
      </c>
      <c r="T79" s="7" t="str">
        <f>IF(Q79="","",VLOOKUP(Q79,'Personnel Base Data'!$M$5:$O$10,3,FALSE)*R79*$D79/12)</f>
        <v/>
      </c>
      <c r="U79" s="4"/>
      <c r="V79" s="5">
        <v>0</v>
      </c>
      <c r="W79" s="62" t="str">
        <f>IF(U79="","",VLOOKUP(U79,'Personnel Base Data'!$Q$5:$R$10,2,FALSE))</f>
        <v/>
      </c>
      <c r="X79" s="8" t="str">
        <f>IF(U79="","",VLOOKUP(U79,'Personnel Base Data'!$Q$5:$S$10,3,FALSE)*V79*$D79/12)</f>
        <v/>
      </c>
      <c r="Y79" s="4"/>
      <c r="Z79" s="5">
        <v>0</v>
      </c>
      <c r="AA79" s="128" t="str">
        <f>IF(Y79="","",VLOOKUP(Y79,'Personnel Base Data'!$U$5:$V$10,2,FALSE))</f>
        <v/>
      </c>
      <c r="AB79" s="129" t="str">
        <f>IF(Y79="","",VLOOKUP(Y79,'Personnel Base Data'!$U$5:$W$10,3,FALSE)*Z79*$D79/12)</f>
        <v/>
      </c>
      <c r="AC79" s="4"/>
      <c r="AD79" s="5">
        <v>0</v>
      </c>
      <c r="AE79" s="131" t="str">
        <f>IF(AC79="","",VLOOKUP(AC79,'Personnel Base Data'!$Y$5:$Z$10,2,FALSE))</f>
        <v/>
      </c>
      <c r="AF79" s="132" t="str">
        <f>IF(AC79="","",VLOOKUP(AC79,'Personnel Base Data'!$Y$5:$AA$10,3,FALSE)*AD79*$D79/12)</f>
        <v/>
      </c>
      <c r="AG79" s="4"/>
      <c r="AH79" s="5">
        <v>0</v>
      </c>
      <c r="AI79" s="141" t="str">
        <f>IF(AG79="","",VLOOKUP(AG79,'Personnel Base Data'!$AC$5:$AD$10,2,FALSE))</f>
        <v/>
      </c>
      <c r="AJ79" s="142" t="str">
        <f>IF(AG79="","",VLOOKUP(AG79,'Personnel Base Data'!$AC$5:$AE$10,3,FALSE)*AH79*$D79/12)</f>
        <v/>
      </c>
      <c r="AK79" s="44"/>
      <c r="AL79" s="52" t="str">
        <f t="shared" si="104"/>
        <v>.</v>
      </c>
      <c r="AM79" s="52" t="str">
        <f t="shared" si="105"/>
        <v>.</v>
      </c>
      <c r="AN79" s="52" t="str">
        <f t="shared" si="106"/>
        <v>.</v>
      </c>
      <c r="AO79" s="52" t="str">
        <f t="shared" si="107"/>
        <v>.</v>
      </c>
      <c r="AP79" s="52" t="str">
        <f t="shared" si="108"/>
        <v>.</v>
      </c>
      <c r="AQ79" s="44" t="str">
        <f t="shared" si="109"/>
        <v/>
      </c>
      <c r="AR79" s="52" t="str">
        <f t="shared" si="110"/>
        <v>.</v>
      </c>
      <c r="AS79" s="52" t="str">
        <f t="shared" si="111"/>
        <v>.</v>
      </c>
      <c r="AT79" s="52" t="str">
        <f t="shared" si="112"/>
        <v>.</v>
      </c>
      <c r="AU79" s="52" t="str">
        <f t="shared" si="113"/>
        <v>.</v>
      </c>
      <c r="AV79" s="52" t="str">
        <f t="shared" si="114"/>
        <v>.</v>
      </c>
      <c r="AW79" s="44" t="str">
        <f t="shared" si="115"/>
        <v/>
      </c>
      <c r="AX79" s="52" t="str">
        <f t="shared" si="116"/>
        <v>.</v>
      </c>
      <c r="AY79" s="52" t="str">
        <f t="shared" si="117"/>
        <v>.</v>
      </c>
      <c r="AZ79" s="52" t="str">
        <f t="shared" si="118"/>
        <v>.</v>
      </c>
      <c r="BA79" s="52" t="str">
        <f t="shared" si="119"/>
        <v>.</v>
      </c>
      <c r="BB79" s="52" t="str">
        <f t="shared" si="120"/>
        <v>.</v>
      </c>
      <c r="BC79" s="44" t="str">
        <f t="shared" si="121"/>
        <v/>
      </c>
      <c r="BD79" s="52" t="str">
        <f t="shared" si="122"/>
        <v>.</v>
      </c>
      <c r="BE79" s="52" t="str">
        <f t="shared" si="123"/>
        <v>.</v>
      </c>
      <c r="BF79" s="52" t="str">
        <f t="shared" si="124"/>
        <v>.</v>
      </c>
      <c r="BG79" s="52" t="str">
        <f t="shared" si="125"/>
        <v>.</v>
      </c>
      <c r="BH79" s="52" t="str">
        <f t="shared" si="126"/>
        <v>.</v>
      </c>
      <c r="BI79" s="44" t="str">
        <f t="shared" si="127"/>
        <v/>
      </c>
      <c r="BJ79" s="52" t="str">
        <f t="shared" si="128"/>
        <v>.</v>
      </c>
      <c r="BK79" s="52" t="str">
        <f t="shared" si="129"/>
        <v>.</v>
      </c>
      <c r="BL79" s="52" t="str">
        <f t="shared" si="130"/>
        <v>.</v>
      </c>
      <c r="BM79" s="52" t="str">
        <f t="shared" si="131"/>
        <v>.</v>
      </c>
      <c r="BN79" s="52" t="str">
        <f t="shared" si="132"/>
        <v>.</v>
      </c>
      <c r="BO79" s="44" t="str">
        <f t="shared" si="133"/>
        <v/>
      </c>
      <c r="BP79" s="52" t="str">
        <f t="shared" si="134"/>
        <v>.</v>
      </c>
      <c r="BQ79" s="52" t="str">
        <f t="shared" si="135"/>
        <v>.</v>
      </c>
      <c r="BR79" s="52" t="str">
        <f t="shared" si="136"/>
        <v>.</v>
      </c>
      <c r="BS79" s="52" t="str">
        <f t="shared" si="137"/>
        <v>.</v>
      </c>
      <c r="BT79" s="52" t="str">
        <f t="shared" si="138"/>
        <v>.</v>
      </c>
      <c r="BU79" s="44" t="str">
        <f t="shared" si="139"/>
        <v/>
      </c>
      <c r="BV79" s="52" t="str">
        <f t="shared" si="140"/>
        <v>.</v>
      </c>
      <c r="BW79" s="52" t="str">
        <f t="shared" si="141"/>
        <v>.</v>
      </c>
      <c r="BX79" s="52" t="str">
        <f t="shared" si="142"/>
        <v>.</v>
      </c>
      <c r="BY79" s="52" t="str">
        <f t="shared" si="143"/>
        <v>.</v>
      </c>
      <c r="BZ79" s="52" t="str">
        <f t="shared" si="144"/>
        <v>.</v>
      </c>
      <c r="CA79" s="44" t="str">
        <f t="shared" si="145"/>
        <v/>
      </c>
      <c r="CB79" s="52" t="str">
        <f t="shared" si="146"/>
        <v>.</v>
      </c>
      <c r="CC79" s="52" t="str">
        <f t="shared" si="147"/>
        <v>.</v>
      </c>
      <c r="CD79" s="52" t="str">
        <f t="shared" si="148"/>
        <v>.</v>
      </c>
      <c r="CE79" s="52" t="str">
        <f t="shared" si="149"/>
        <v>.</v>
      </c>
      <c r="CF79" s="52" t="str">
        <f t="shared" si="150"/>
        <v>.</v>
      </c>
      <c r="CG79" s="44" t="str">
        <f t="shared" si="151"/>
        <v/>
      </c>
    </row>
    <row r="80" spans="1:85" s="10" customFormat="1" ht="15" customHeight="1" x14ac:dyDescent="0.25">
      <c r="A80" s="283" t="str">
        <f>IF('Work Packages'!A80="","",'Work Packages'!A80)</f>
        <v/>
      </c>
      <c r="B80" s="284" t="str">
        <f>IF('Work Packages'!B80="","",'Work Packages'!B80)</f>
        <v/>
      </c>
      <c r="C80" s="284" t="str">
        <f>IF('Work Packages'!C80="","",'Work Packages'!C80)</f>
        <v/>
      </c>
      <c r="D80" s="285" t="str">
        <f>IF('Work Packages'!D80="","",'Work Packages'!D80)</f>
        <v/>
      </c>
      <c r="E80" s="4"/>
      <c r="F80" s="5">
        <v>0</v>
      </c>
      <c r="G80" s="60" t="str">
        <f>IF(E80="","",VLOOKUP(E80,'Personnel Base Data'!$A$5:$B$10,2,FALSE))</f>
        <v/>
      </c>
      <c r="H80" s="38" t="str">
        <f>IF(E80="","",VLOOKUP(E80,'Personnel Base Data'!$A$5:$C$10,3,FALSE)*F80*$D80/12)</f>
        <v/>
      </c>
      <c r="I80" s="4"/>
      <c r="J80" s="5">
        <v>0</v>
      </c>
      <c r="K80" s="58" t="str">
        <f>IF(I80="","",VLOOKUP(I80,'Personnel Base Data'!$E$5:$F$10,2,FALSE))</f>
        <v/>
      </c>
      <c r="L80" s="6" t="str">
        <f>IF(I80="","",VLOOKUP(I80,'Personnel Base Data'!$E$5:$G$10,3,FALSE)*J80*$D80/12)</f>
        <v/>
      </c>
      <c r="M80" s="4"/>
      <c r="N80" s="5">
        <v>0</v>
      </c>
      <c r="O80" s="55" t="str">
        <f>IF(M80="","",VLOOKUP(M80,'Personnel Base Data'!$I$5:$J$10,2,FALSE))</f>
        <v/>
      </c>
      <c r="P80" s="65" t="str">
        <f>IF(M80="","",VLOOKUP(M80,'Personnel Base Data'!$I$5:$K$10,3,FALSE)*N80*$D80/12)</f>
        <v/>
      </c>
      <c r="Q80" s="4"/>
      <c r="R80" s="5">
        <v>0</v>
      </c>
      <c r="S80" s="64" t="str">
        <f>IF(Q80="","",VLOOKUP(Q80,'Personnel Base Data'!$M$5:$N$10,2,FALSE))</f>
        <v/>
      </c>
      <c r="T80" s="7" t="str">
        <f>IF(Q80="","",VLOOKUP(Q80,'Personnel Base Data'!$M$5:$O$10,3,FALSE)*R80*$D80/12)</f>
        <v/>
      </c>
      <c r="U80" s="4"/>
      <c r="V80" s="5">
        <v>0</v>
      </c>
      <c r="W80" s="62" t="str">
        <f>IF(U80="","",VLOOKUP(U80,'Personnel Base Data'!$Q$5:$R$10,2,FALSE))</f>
        <v/>
      </c>
      <c r="X80" s="8" t="str">
        <f>IF(U80="","",VLOOKUP(U80,'Personnel Base Data'!$Q$5:$S$10,3,FALSE)*V80*$D80/12)</f>
        <v/>
      </c>
      <c r="Y80" s="4"/>
      <c r="Z80" s="5">
        <v>0</v>
      </c>
      <c r="AA80" s="128" t="str">
        <f>IF(Y80="","",VLOOKUP(Y80,'Personnel Base Data'!$U$5:$V$10,2,FALSE))</f>
        <v/>
      </c>
      <c r="AB80" s="129" t="str">
        <f>IF(Y80="","",VLOOKUP(Y80,'Personnel Base Data'!$U$5:$W$10,3,FALSE)*Z80*$D80/12)</f>
        <v/>
      </c>
      <c r="AC80" s="4"/>
      <c r="AD80" s="5">
        <v>0</v>
      </c>
      <c r="AE80" s="131" t="str">
        <f>IF(AC80="","",VLOOKUP(AC80,'Personnel Base Data'!$Y$5:$Z$10,2,FALSE))</f>
        <v/>
      </c>
      <c r="AF80" s="132" t="str">
        <f>IF(AC80="","",VLOOKUP(AC80,'Personnel Base Data'!$Y$5:$AA$10,3,FALSE)*AD80*$D80/12)</f>
        <v/>
      </c>
      <c r="AG80" s="4"/>
      <c r="AH80" s="5">
        <v>0</v>
      </c>
      <c r="AI80" s="141" t="str">
        <f>IF(AG80="","",VLOOKUP(AG80,'Personnel Base Data'!$AC$5:$AD$10,2,FALSE))</f>
        <v/>
      </c>
      <c r="AJ80" s="142" t="str">
        <f>IF(AG80="","",VLOOKUP(AG80,'Personnel Base Data'!$AC$5:$AE$10,3,FALSE)*AH80*$D80/12)</f>
        <v/>
      </c>
      <c r="AK80" s="44"/>
      <c r="AL80" s="52" t="str">
        <f t="shared" si="104"/>
        <v>.</v>
      </c>
      <c r="AM80" s="52" t="str">
        <f t="shared" si="105"/>
        <v>.</v>
      </c>
      <c r="AN80" s="52" t="str">
        <f t="shared" si="106"/>
        <v>.</v>
      </c>
      <c r="AO80" s="52" t="str">
        <f t="shared" si="107"/>
        <v>.</v>
      </c>
      <c r="AP80" s="52" t="str">
        <f t="shared" si="108"/>
        <v>.</v>
      </c>
      <c r="AQ80" s="44" t="str">
        <f t="shared" si="109"/>
        <v/>
      </c>
      <c r="AR80" s="52" t="str">
        <f t="shared" si="110"/>
        <v>.</v>
      </c>
      <c r="AS80" s="52" t="str">
        <f t="shared" si="111"/>
        <v>.</v>
      </c>
      <c r="AT80" s="52" t="str">
        <f t="shared" si="112"/>
        <v>.</v>
      </c>
      <c r="AU80" s="52" t="str">
        <f t="shared" si="113"/>
        <v>.</v>
      </c>
      <c r="AV80" s="52" t="str">
        <f t="shared" si="114"/>
        <v>.</v>
      </c>
      <c r="AW80" s="44" t="str">
        <f t="shared" si="115"/>
        <v/>
      </c>
      <c r="AX80" s="52" t="str">
        <f t="shared" si="116"/>
        <v>.</v>
      </c>
      <c r="AY80" s="52" t="str">
        <f t="shared" si="117"/>
        <v>.</v>
      </c>
      <c r="AZ80" s="52" t="str">
        <f t="shared" si="118"/>
        <v>.</v>
      </c>
      <c r="BA80" s="52" t="str">
        <f t="shared" si="119"/>
        <v>.</v>
      </c>
      <c r="BB80" s="52" t="str">
        <f t="shared" si="120"/>
        <v>.</v>
      </c>
      <c r="BC80" s="44" t="str">
        <f t="shared" si="121"/>
        <v/>
      </c>
      <c r="BD80" s="52" t="str">
        <f t="shared" si="122"/>
        <v>.</v>
      </c>
      <c r="BE80" s="52" t="str">
        <f t="shared" si="123"/>
        <v>.</v>
      </c>
      <c r="BF80" s="52" t="str">
        <f t="shared" si="124"/>
        <v>.</v>
      </c>
      <c r="BG80" s="52" t="str">
        <f t="shared" si="125"/>
        <v>.</v>
      </c>
      <c r="BH80" s="52" t="str">
        <f t="shared" si="126"/>
        <v>.</v>
      </c>
      <c r="BI80" s="44" t="str">
        <f t="shared" si="127"/>
        <v/>
      </c>
      <c r="BJ80" s="52" t="str">
        <f t="shared" si="128"/>
        <v>.</v>
      </c>
      <c r="BK80" s="52" t="str">
        <f t="shared" si="129"/>
        <v>.</v>
      </c>
      <c r="BL80" s="52" t="str">
        <f t="shared" si="130"/>
        <v>.</v>
      </c>
      <c r="BM80" s="52" t="str">
        <f t="shared" si="131"/>
        <v>.</v>
      </c>
      <c r="BN80" s="52" t="str">
        <f t="shared" si="132"/>
        <v>.</v>
      </c>
      <c r="BO80" s="44" t="str">
        <f t="shared" si="133"/>
        <v/>
      </c>
      <c r="BP80" s="52" t="str">
        <f t="shared" si="134"/>
        <v>.</v>
      </c>
      <c r="BQ80" s="52" t="str">
        <f t="shared" si="135"/>
        <v>.</v>
      </c>
      <c r="BR80" s="52" t="str">
        <f t="shared" si="136"/>
        <v>.</v>
      </c>
      <c r="BS80" s="52" t="str">
        <f t="shared" si="137"/>
        <v>.</v>
      </c>
      <c r="BT80" s="52" t="str">
        <f t="shared" si="138"/>
        <v>.</v>
      </c>
      <c r="BU80" s="44" t="str">
        <f t="shared" si="139"/>
        <v/>
      </c>
      <c r="BV80" s="52" t="str">
        <f t="shared" si="140"/>
        <v>.</v>
      </c>
      <c r="BW80" s="52" t="str">
        <f t="shared" si="141"/>
        <v>.</v>
      </c>
      <c r="BX80" s="52" t="str">
        <f t="shared" si="142"/>
        <v>.</v>
      </c>
      <c r="BY80" s="52" t="str">
        <f t="shared" si="143"/>
        <v>.</v>
      </c>
      <c r="BZ80" s="52" t="str">
        <f t="shared" si="144"/>
        <v>.</v>
      </c>
      <c r="CA80" s="44" t="str">
        <f t="shared" si="145"/>
        <v/>
      </c>
      <c r="CB80" s="52" t="str">
        <f t="shared" si="146"/>
        <v>.</v>
      </c>
      <c r="CC80" s="52" t="str">
        <f t="shared" si="147"/>
        <v>.</v>
      </c>
      <c r="CD80" s="52" t="str">
        <f t="shared" si="148"/>
        <v>.</v>
      </c>
      <c r="CE80" s="52" t="str">
        <f t="shared" si="149"/>
        <v>.</v>
      </c>
      <c r="CF80" s="52" t="str">
        <f t="shared" si="150"/>
        <v>.</v>
      </c>
      <c r="CG80" s="44" t="str">
        <f t="shared" si="151"/>
        <v/>
      </c>
    </row>
    <row r="81" spans="1:85" s="10" customFormat="1" ht="15" customHeight="1" x14ac:dyDescent="0.25">
      <c r="A81" s="283" t="str">
        <f>IF('Work Packages'!A81="","",'Work Packages'!A81)</f>
        <v/>
      </c>
      <c r="B81" s="284" t="str">
        <f>IF('Work Packages'!B81="","",'Work Packages'!B81)</f>
        <v/>
      </c>
      <c r="C81" s="284" t="str">
        <f>IF('Work Packages'!C81="","",'Work Packages'!C81)</f>
        <v/>
      </c>
      <c r="D81" s="285" t="str">
        <f>IF('Work Packages'!D81="","",'Work Packages'!D81)</f>
        <v/>
      </c>
      <c r="E81" s="4"/>
      <c r="F81" s="5">
        <v>0</v>
      </c>
      <c r="G81" s="60" t="str">
        <f>IF(E81="","",VLOOKUP(E81,'Personnel Base Data'!$A$5:$B$10,2,FALSE))</f>
        <v/>
      </c>
      <c r="H81" s="38" t="str">
        <f>IF(E81="","",VLOOKUP(E81,'Personnel Base Data'!$A$5:$C$10,3,FALSE)*F81*$D81/12)</f>
        <v/>
      </c>
      <c r="I81" s="4"/>
      <c r="J81" s="5">
        <v>0</v>
      </c>
      <c r="K81" s="58" t="str">
        <f>IF(I81="","",VLOOKUP(I81,'Personnel Base Data'!$E$5:$F$10,2,FALSE))</f>
        <v/>
      </c>
      <c r="L81" s="6" t="str">
        <f>IF(I81="","",VLOOKUP(I81,'Personnel Base Data'!$E$5:$G$10,3,FALSE)*J81*$D81/12)</f>
        <v/>
      </c>
      <c r="M81" s="4"/>
      <c r="N81" s="5">
        <v>0</v>
      </c>
      <c r="O81" s="55" t="str">
        <f>IF(M81="","",VLOOKUP(M81,'Personnel Base Data'!$I$5:$J$10,2,FALSE))</f>
        <v/>
      </c>
      <c r="P81" s="65" t="str">
        <f>IF(M81="","",VLOOKUP(M81,'Personnel Base Data'!$I$5:$K$10,3,FALSE)*N81*$D81/12)</f>
        <v/>
      </c>
      <c r="Q81" s="4"/>
      <c r="R81" s="5">
        <v>0</v>
      </c>
      <c r="S81" s="64" t="str">
        <f>IF(Q81="","",VLOOKUP(Q81,'Personnel Base Data'!$M$5:$N$10,2,FALSE))</f>
        <v/>
      </c>
      <c r="T81" s="7" t="str">
        <f>IF(Q81="","",VLOOKUP(Q81,'Personnel Base Data'!$M$5:$O$10,3,FALSE)*R81*$D81/12)</f>
        <v/>
      </c>
      <c r="U81" s="4"/>
      <c r="V81" s="5">
        <v>0</v>
      </c>
      <c r="W81" s="62" t="str">
        <f>IF(U81="","",VLOOKUP(U81,'Personnel Base Data'!$Q$5:$R$10,2,FALSE))</f>
        <v/>
      </c>
      <c r="X81" s="8" t="str">
        <f>IF(U81="","",VLOOKUP(U81,'Personnel Base Data'!$Q$5:$S$10,3,FALSE)*V81*$D81/12)</f>
        <v/>
      </c>
      <c r="Y81" s="4"/>
      <c r="Z81" s="5">
        <v>0</v>
      </c>
      <c r="AA81" s="128" t="str">
        <f>IF(Y81="","",VLOOKUP(Y81,'Personnel Base Data'!$U$5:$V$10,2,FALSE))</f>
        <v/>
      </c>
      <c r="AB81" s="129" t="str">
        <f>IF(Y81="","",VLOOKUP(Y81,'Personnel Base Data'!$U$5:$W$10,3,FALSE)*Z81*$D81/12)</f>
        <v/>
      </c>
      <c r="AC81" s="4"/>
      <c r="AD81" s="5">
        <v>0</v>
      </c>
      <c r="AE81" s="131" t="str">
        <f>IF(AC81="","",VLOOKUP(AC81,'Personnel Base Data'!$Y$5:$Z$10,2,FALSE))</f>
        <v/>
      </c>
      <c r="AF81" s="132" t="str">
        <f>IF(AC81="","",VLOOKUP(AC81,'Personnel Base Data'!$Y$5:$AA$10,3,FALSE)*AD81*$D81/12)</f>
        <v/>
      </c>
      <c r="AG81" s="4"/>
      <c r="AH81" s="5">
        <v>0</v>
      </c>
      <c r="AI81" s="141" t="str">
        <f>IF(AG81="","",VLOOKUP(AG81,'Personnel Base Data'!$AC$5:$AD$10,2,FALSE))</f>
        <v/>
      </c>
      <c r="AJ81" s="142" t="str">
        <f>IF(AG81="","",VLOOKUP(AG81,'Personnel Base Data'!$AC$5:$AE$10,3,FALSE)*AH81*$D81/12)</f>
        <v/>
      </c>
      <c r="AK81" s="44"/>
      <c r="AL81" s="52" t="str">
        <f t="shared" si="104"/>
        <v>.</v>
      </c>
      <c r="AM81" s="52" t="str">
        <f t="shared" si="105"/>
        <v>.</v>
      </c>
      <c r="AN81" s="52" t="str">
        <f t="shared" si="106"/>
        <v>.</v>
      </c>
      <c r="AO81" s="52" t="str">
        <f t="shared" si="107"/>
        <v>.</v>
      </c>
      <c r="AP81" s="52" t="str">
        <f t="shared" si="108"/>
        <v>.</v>
      </c>
      <c r="AQ81" s="44" t="str">
        <f t="shared" si="109"/>
        <v/>
      </c>
      <c r="AR81" s="52" t="str">
        <f t="shared" si="110"/>
        <v>.</v>
      </c>
      <c r="AS81" s="52" t="str">
        <f t="shared" si="111"/>
        <v>.</v>
      </c>
      <c r="AT81" s="52" t="str">
        <f t="shared" si="112"/>
        <v>.</v>
      </c>
      <c r="AU81" s="52" t="str">
        <f t="shared" si="113"/>
        <v>.</v>
      </c>
      <c r="AV81" s="52" t="str">
        <f t="shared" si="114"/>
        <v>.</v>
      </c>
      <c r="AW81" s="44" t="str">
        <f t="shared" si="115"/>
        <v/>
      </c>
      <c r="AX81" s="52" t="str">
        <f t="shared" si="116"/>
        <v>.</v>
      </c>
      <c r="AY81" s="52" t="str">
        <f t="shared" si="117"/>
        <v>.</v>
      </c>
      <c r="AZ81" s="52" t="str">
        <f t="shared" si="118"/>
        <v>.</v>
      </c>
      <c r="BA81" s="52" t="str">
        <f t="shared" si="119"/>
        <v>.</v>
      </c>
      <c r="BB81" s="52" t="str">
        <f t="shared" si="120"/>
        <v>.</v>
      </c>
      <c r="BC81" s="44" t="str">
        <f t="shared" si="121"/>
        <v/>
      </c>
      <c r="BD81" s="52" t="str">
        <f t="shared" si="122"/>
        <v>.</v>
      </c>
      <c r="BE81" s="52" t="str">
        <f t="shared" si="123"/>
        <v>.</v>
      </c>
      <c r="BF81" s="52" t="str">
        <f t="shared" si="124"/>
        <v>.</v>
      </c>
      <c r="BG81" s="52" t="str">
        <f t="shared" si="125"/>
        <v>.</v>
      </c>
      <c r="BH81" s="52" t="str">
        <f t="shared" si="126"/>
        <v>.</v>
      </c>
      <c r="BI81" s="44" t="str">
        <f t="shared" si="127"/>
        <v/>
      </c>
      <c r="BJ81" s="52" t="str">
        <f t="shared" si="128"/>
        <v>.</v>
      </c>
      <c r="BK81" s="52" t="str">
        <f t="shared" si="129"/>
        <v>.</v>
      </c>
      <c r="BL81" s="52" t="str">
        <f t="shared" si="130"/>
        <v>.</v>
      </c>
      <c r="BM81" s="52" t="str">
        <f t="shared" si="131"/>
        <v>.</v>
      </c>
      <c r="BN81" s="52" t="str">
        <f t="shared" si="132"/>
        <v>.</v>
      </c>
      <c r="BO81" s="44" t="str">
        <f t="shared" si="133"/>
        <v/>
      </c>
      <c r="BP81" s="52" t="str">
        <f t="shared" si="134"/>
        <v>.</v>
      </c>
      <c r="BQ81" s="52" t="str">
        <f t="shared" si="135"/>
        <v>.</v>
      </c>
      <c r="BR81" s="52" t="str">
        <f t="shared" si="136"/>
        <v>.</v>
      </c>
      <c r="BS81" s="52" t="str">
        <f t="shared" si="137"/>
        <v>.</v>
      </c>
      <c r="BT81" s="52" t="str">
        <f t="shared" si="138"/>
        <v>.</v>
      </c>
      <c r="BU81" s="44" t="str">
        <f t="shared" si="139"/>
        <v/>
      </c>
      <c r="BV81" s="52" t="str">
        <f t="shared" si="140"/>
        <v>.</v>
      </c>
      <c r="BW81" s="52" t="str">
        <f t="shared" si="141"/>
        <v>.</v>
      </c>
      <c r="BX81" s="52" t="str">
        <f t="shared" si="142"/>
        <v>.</v>
      </c>
      <c r="BY81" s="52" t="str">
        <f t="shared" si="143"/>
        <v>.</v>
      </c>
      <c r="BZ81" s="52" t="str">
        <f t="shared" si="144"/>
        <v>.</v>
      </c>
      <c r="CA81" s="44" t="str">
        <f t="shared" si="145"/>
        <v/>
      </c>
      <c r="CB81" s="52" t="str">
        <f t="shared" si="146"/>
        <v>.</v>
      </c>
      <c r="CC81" s="52" t="str">
        <f t="shared" si="147"/>
        <v>.</v>
      </c>
      <c r="CD81" s="52" t="str">
        <f t="shared" si="148"/>
        <v>.</v>
      </c>
      <c r="CE81" s="52" t="str">
        <f t="shared" si="149"/>
        <v>.</v>
      </c>
      <c r="CF81" s="52" t="str">
        <f t="shared" si="150"/>
        <v>.</v>
      </c>
      <c r="CG81" s="44" t="str">
        <f t="shared" si="151"/>
        <v/>
      </c>
    </row>
    <row r="82" spans="1:85" s="10" customFormat="1" ht="15" customHeight="1" x14ac:dyDescent="0.25">
      <c r="A82" s="283" t="str">
        <f>IF('Work Packages'!A82="","",'Work Packages'!A82)</f>
        <v/>
      </c>
      <c r="B82" s="284" t="str">
        <f>IF('Work Packages'!B82="","",'Work Packages'!B82)</f>
        <v/>
      </c>
      <c r="C82" s="284" t="str">
        <f>IF('Work Packages'!C82="","",'Work Packages'!C82)</f>
        <v/>
      </c>
      <c r="D82" s="285" t="str">
        <f>IF('Work Packages'!D82="","",'Work Packages'!D82)</f>
        <v/>
      </c>
      <c r="E82" s="4"/>
      <c r="F82" s="5">
        <v>0</v>
      </c>
      <c r="G82" s="60" t="str">
        <f>IF(E82="","",VLOOKUP(E82,'Personnel Base Data'!$A$5:$B$10,2,FALSE))</f>
        <v/>
      </c>
      <c r="H82" s="38" t="str">
        <f>IF(E82="","",VLOOKUP(E82,'Personnel Base Data'!$A$5:$C$10,3,FALSE)*F82*$D82/12)</f>
        <v/>
      </c>
      <c r="I82" s="4"/>
      <c r="J82" s="5">
        <v>0</v>
      </c>
      <c r="K82" s="58" t="str">
        <f>IF(I82="","",VLOOKUP(I82,'Personnel Base Data'!$E$5:$F$10,2,FALSE))</f>
        <v/>
      </c>
      <c r="L82" s="6" t="str">
        <f>IF(I82="","",VLOOKUP(I82,'Personnel Base Data'!$E$5:$G$10,3,FALSE)*J82*$D82/12)</f>
        <v/>
      </c>
      <c r="M82" s="4"/>
      <c r="N82" s="5">
        <v>0</v>
      </c>
      <c r="O82" s="55" t="str">
        <f>IF(M82="","",VLOOKUP(M82,'Personnel Base Data'!$I$5:$J$10,2,FALSE))</f>
        <v/>
      </c>
      <c r="P82" s="65" t="str">
        <f>IF(M82="","",VLOOKUP(M82,'Personnel Base Data'!$I$5:$K$10,3,FALSE)*N82*$D82/12)</f>
        <v/>
      </c>
      <c r="Q82" s="4"/>
      <c r="R82" s="5">
        <v>0</v>
      </c>
      <c r="S82" s="64" t="str">
        <f>IF(Q82="","",VLOOKUP(Q82,'Personnel Base Data'!$M$5:$N$10,2,FALSE))</f>
        <v/>
      </c>
      <c r="T82" s="7" t="str">
        <f>IF(Q82="","",VLOOKUP(Q82,'Personnel Base Data'!$M$5:$O$10,3,FALSE)*R82*$D82/12)</f>
        <v/>
      </c>
      <c r="U82" s="4"/>
      <c r="V82" s="5">
        <v>0</v>
      </c>
      <c r="W82" s="62" t="str">
        <f>IF(U82="","",VLOOKUP(U82,'Personnel Base Data'!$Q$5:$R$10,2,FALSE))</f>
        <v/>
      </c>
      <c r="X82" s="8" t="str">
        <f>IF(U82="","",VLOOKUP(U82,'Personnel Base Data'!$Q$5:$S$10,3,FALSE)*V82*$D82/12)</f>
        <v/>
      </c>
      <c r="Y82" s="4"/>
      <c r="Z82" s="5">
        <v>0</v>
      </c>
      <c r="AA82" s="128" t="str">
        <f>IF(Y82="","",VLOOKUP(Y82,'Personnel Base Data'!$U$5:$V$10,2,FALSE))</f>
        <v/>
      </c>
      <c r="AB82" s="129" t="str">
        <f>IF(Y82="","",VLOOKUP(Y82,'Personnel Base Data'!$U$5:$W$10,3,FALSE)*Z82*$D82/12)</f>
        <v/>
      </c>
      <c r="AC82" s="4"/>
      <c r="AD82" s="5">
        <v>0</v>
      </c>
      <c r="AE82" s="131" t="str">
        <f>IF(AC82="","",VLOOKUP(AC82,'Personnel Base Data'!$Y$5:$Z$10,2,FALSE))</f>
        <v/>
      </c>
      <c r="AF82" s="132" t="str">
        <f>IF(AC82="","",VLOOKUP(AC82,'Personnel Base Data'!$Y$5:$AA$10,3,FALSE)*AD82*$D82/12)</f>
        <v/>
      </c>
      <c r="AG82" s="4"/>
      <c r="AH82" s="5">
        <v>0</v>
      </c>
      <c r="AI82" s="141" t="str">
        <f>IF(AG82="","",VLOOKUP(AG82,'Personnel Base Data'!$AC$5:$AD$10,2,FALSE))</f>
        <v/>
      </c>
      <c r="AJ82" s="142" t="str">
        <f>IF(AG82="","",VLOOKUP(AG82,'Personnel Base Data'!$AC$5:$AE$10,3,FALSE)*AH82*$D82/12)</f>
        <v/>
      </c>
      <c r="AK82" s="44"/>
      <c r="AL82" s="52" t="str">
        <f t="shared" si="104"/>
        <v>.</v>
      </c>
      <c r="AM82" s="52" t="str">
        <f t="shared" si="105"/>
        <v>.</v>
      </c>
      <c r="AN82" s="52" t="str">
        <f t="shared" si="106"/>
        <v>.</v>
      </c>
      <c r="AO82" s="52" t="str">
        <f t="shared" si="107"/>
        <v>.</v>
      </c>
      <c r="AP82" s="52" t="str">
        <f t="shared" si="108"/>
        <v>.</v>
      </c>
      <c r="AQ82" s="44" t="str">
        <f t="shared" si="109"/>
        <v/>
      </c>
      <c r="AR82" s="52" t="str">
        <f t="shared" si="110"/>
        <v>.</v>
      </c>
      <c r="AS82" s="52" t="str">
        <f t="shared" si="111"/>
        <v>.</v>
      </c>
      <c r="AT82" s="52" t="str">
        <f t="shared" si="112"/>
        <v>.</v>
      </c>
      <c r="AU82" s="52" t="str">
        <f t="shared" si="113"/>
        <v>.</v>
      </c>
      <c r="AV82" s="52" t="str">
        <f t="shared" si="114"/>
        <v>.</v>
      </c>
      <c r="AW82" s="44" t="str">
        <f t="shared" si="115"/>
        <v/>
      </c>
      <c r="AX82" s="52" t="str">
        <f t="shared" si="116"/>
        <v>.</v>
      </c>
      <c r="AY82" s="52" t="str">
        <f t="shared" si="117"/>
        <v>.</v>
      </c>
      <c r="AZ82" s="52" t="str">
        <f t="shared" si="118"/>
        <v>.</v>
      </c>
      <c r="BA82" s="52" t="str">
        <f t="shared" si="119"/>
        <v>.</v>
      </c>
      <c r="BB82" s="52" t="str">
        <f t="shared" si="120"/>
        <v>.</v>
      </c>
      <c r="BC82" s="44" t="str">
        <f t="shared" si="121"/>
        <v/>
      </c>
      <c r="BD82" s="52" t="str">
        <f t="shared" si="122"/>
        <v>.</v>
      </c>
      <c r="BE82" s="52" t="str">
        <f t="shared" si="123"/>
        <v>.</v>
      </c>
      <c r="BF82" s="52" t="str">
        <f t="shared" si="124"/>
        <v>.</v>
      </c>
      <c r="BG82" s="52" t="str">
        <f t="shared" si="125"/>
        <v>.</v>
      </c>
      <c r="BH82" s="52" t="str">
        <f t="shared" si="126"/>
        <v>.</v>
      </c>
      <c r="BI82" s="44" t="str">
        <f t="shared" si="127"/>
        <v/>
      </c>
      <c r="BJ82" s="52" t="str">
        <f t="shared" si="128"/>
        <v>.</v>
      </c>
      <c r="BK82" s="52" t="str">
        <f t="shared" si="129"/>
        <v>.</v>
      </c>
      <c r="BL82" s="52" t="str">
        <f t="shared" si="130"/>
        <v>.</v>
      </c>
      <c r="BM82" s="52" t="str">
        <f t="shared" si="131"/>
        <v>.</v>
      </c>
      <c r="BN82" s="52" t="str">
        <f t="shared" si="132"/>
        <v>.</v>
      </c>
      <c r="BO82" s="44" t="str">
        <f t="shared" si="133"/>
        <v/>
      </c>
      <c r="BP82" s="52" t="str">
        <f t="shared" si="134"/>
        <v>.</v>
      </c>
      <c r="BQ82" s="52" t="str">
        <f t="shared" si="135"/>
        <v>.</v>
      </c>
      <c r="BR82" s="52" t="str">
        <f t="shared" si="136"/>
        <v>.</v>
      </c>
      <c r="BS82" s="52" t="str">
        <f t="shared" si="137"/>
        <v>.</v>
      </c>
      <c r="BT82" s="52" t="str">
        <f t="shared" si="138"/>
        <v>.</v>
      </c>
      <c r="BU82" s="44" t="str">
        <f t="shared" si="139"/>
        <v/>
      </c>
      <c r="BV82" s="52" t="str">
        <f t="shared" si="140"/>
        <v>.</v>
      </c>
      <c r="BW82" s="52" t="str">
        <f t="shared" si="141"/>
        <v>.</v>
      </c>
      <c r="BX82" s="52" t="str">
        <f t="shared" si="142"/>
        <v>.</v>
      </c>
      <c r="BY82" s="52" t="str">
        <f t="shared" si="143"/>
        <v>.</v>
      </c>
      <c r="BZ82" s="52" t="str">
        <f t="shared" si="144"/>
        <v>.</v>
      </c>
      <c r="CA82" s="44" t="str">
        <f t="shared" si="145"/>
        <v/>
      </c>
      <c r="CB82" s="52" t="str">
        <f t="shared" si="146"/>
        <v>.</v>
      </c>
      <c r="CC82" s="52" t="str">
        <f t="shared" si="147"/>
        <v>.</v>
      </c>
      <c r="CD82" s="52" t="str">
        <f t="shared" si="148"/>
        <v>.</v>
      </c>
      <c r="CE82" s="52" t="str">
        <f t="shared" si="149"/>
        <v>.</v>
      </c>
      <c r="CF82" s="52" t="str">
        <f t="shared" si="150"/>
        <v>.</v>
      </c>
      <c r="CG82" s="44" t="str">
        <f t="shared" si="151"/>
        <v/>
      </c>
    </row>
    <row r="83" spans="1:85" s="10" customFormat="1" ht="15" customHeight="1" x14ac:dyDescent="0.25">
      <c r="A83" s="283" t="str">
        <f>IF('Work Packages'!A83="","",'Work Packages'!A83)</f>
        <v/>
      </c>
      <c r="B83" s="284" t="str">
        <f>IF('Work Packages'!B83="","",'Work Packages'!B83)</f>
        <v/>
      </c>
      <c r="C83" s="284" t="str">
        <f>IF('Work Packages'!C83="","",'Work Packages'!C83)</f>
        <v/>
      </c>
      <c r="D83" s="285" t="str">
        <f>IF('Work Packages'!D83="","",'Work Packages'!D83)</f>
        <v/>
      </c>
      <c r="E83" s="4"/>
      <c r="F83" s="5">
        <v>0</v>
      </c>
      <c r="G83" s="60" t="str">
        <f>IF(E83="","",VLOOKUP(E83,'Personnel Base Data'!$A$5:$B$10,2,FALSE))</f>
        <v/>
      </c>
      <c r="H83" s="38" t="str">
        <f>IF(E83="","",VLOOKUP(E83,'Personnel Base Data'!$A$5:$C$10,3,FALSE)*F83*$D83/12)</f>
        <v/>
      </c>
      <c r="I83" s="4"/>
      <c r="J83" s="5">
        <v>0</v>
      </c>
      <c r="K83" s="58" t="str">
        <f>IF(I83="","",VLOOKUP(I83,'Personnel Base Data'!$E$5:$F$10,2,FALSE))</f>
        <v/>
      </c>
      <c r="L83" s="6" t="str">
        <f>IF(I83="","",VLOOKUP(I83,'Personnel Base Data'!$E$5:$G$10,3,FALSE)*J83*$D83/12)</f>
        <v/>
      </c>
      <c r="M83" s="4"/>
      <c r="N83" s="5">
        <v>0</v>
      </c>
      <c r="O83" s="55" t="str">
        <f>IF(M83="","",VLOOKUP(M83,'Personnel Base Data'!$I$5:$J$10,2,FALSE))</f>
        <v/>
      </c>
      <c r="P83" s="65" t="str">
        <f>IF(M83="","",VLOOKUP(M83,'Personnel Base Data'!$I$5:$K$10,3,FALSE)*N83*$D83/12)</f>
        <v/>
      </c>
      <c r="Q83" s="4"/>
      <c r="R83" s="5">
        <v>0</v>
      </c>
      <c r="S83" s="64" t="str">
        <f>IF(Q83="","",VLOOKUP(Q83,'Personnel Base Data'!$M$5:$N$10,2,FALSE))</f>
        <v/>
      </c>
      <c r="T83" s="7" t="str">
        <f>IF(Q83="","",VLOOKUP(Q83,'Personnel Base Data'!$M$5:$O$10,3,FALSE)*R83*$D83/12)</f>
        <v/>
      </c>
      <c r="U83" s="4"/>
      <c r="V83" s="5">
        <v>0</v>
      </c>
      <c r="W83" s="62" t="str">
        <f>IF(U83="","",VLOOKUP(U83,'Personnel Base Data'!$Q$5:$R$10,2,FALSE))</f>
        <v/>
      </c>
      <c r="X83" s="8" t="str">
        <f>IF(U83="","",VLOOKUP(U83,'Personnel Base Data'!$Q$5:$S$10,3,FALSE)*V83*$D83/12)</f>
        <v/>
      </c>
      <c r="Y83" s="4"/>
      <c r="Z83" s="5">
        <v>0</v>
      </c>
      <c r="AA83" s="128" t="str">
        <f>IF(Y83="","",VLOOKUP(Y83,'Personnel Base Data'!$U$5:$V$10,2,FALSE))</f>
        <v/>
      </c>
      <c r="AB83" s="129" t="str">
        <f>IF(Y83="","",VLOOKUP(Y83,'Personnel Base Data'!$U$5:$W$10,3,FALSE)*Z83*$D83/12)</f>
        <v/>
      </c>
      <c r="AC83" s="4"/>
      <c r="AD83" s="5">
        <v>0</v>
      </c>
      <c r="AE83" s="131" t="str">
        <f>IF(AC83="","",VLOOKUP(AC83,'Personnel Base Data'!$Y$5:$Z$10,2,FALSE))</f>
        <v/>
      </c>
      <c r="AF83" s="132" t="str">
        <f>IF(AC83="","",VLOOKUP(AC83,'Personnel Base Data'!$Y$5:$AA$10,3,FALSE)*AD83*$D83/12)</f>
        <v/>
      </c>
      <c r="AG83" s="4"/>
      <c r="AH83" s="5">
        <v>0</v>
      </c>
      <c r="AI83" s="141" t="str">
        <f>IF(AG83="","",VLOOKUP(AG83,'Personnel Base Data'!$AC$5:$AD$10,2,FALSE))</f>
        <v/>
      </c>
      <c r="AJ83" s="142" t="str">
        <f>IF(AG83="","",VLOOKUP(AG83,'Personnel Base Data'!$AC$5:$AE$10,3,FALSE)*AH83*$D83/12)</f>
        <v/>
      </c>
      <c r="AK83" s="44"/>
      <c r="AL83" s="52" t="str">
        <f t="shared" si="104"/>
        <v>.</v>
      </c>
      <c r="AM83" s="52" t="str">
        <f t="shared" si="105"/>
        <v>.</v>
      </c>
      <c r="AN83" s="52" t="str">
        <f t="shared" si="106"/>
        <v>.</v>
      </c>
      <c r="AO83" s="52" t="str">
        <f t="shared" si="107"/>
        <v>.</v>
      </c>
      <c r="AP83" s="52" t="str">
        <f t="shared" si="108"/>
        <v>.</v>
      </c>
      <c r="AQ83" s="44" t="str">
        <f t="shared" si="109"/>
        <v/>
      </c>
      <c r="AR83" s="52" t="str">
        <f t="shared" si="110"/>
        <v>.</v>
      </c>
      <c r="AS83" s="52" t="str">
        <f t="shared" si="111"/>
        <v>.</v>
      </c>
      <c r="AT83" s="52" t="str">
        <f t="shared" si="112"/>
        <v>.</v>
      </c>
      <c r="AU83" s="52" t="str">
        <f t="shared" si="113"/>
        <v>.</v>
      </c>
      <c r="AV83" s="52" t="str">
        <f t="shared" si="114"/>
        <v>.</v>
      </c>
      <c r="AW83" s="44" t="str">
        <f t="shared" si="115"/>
        <v/>
      </c>
      <c r="AX83" s="52" t="str">
        <f t="shared" si="116"/>
        <v>.</v>
      </c>
      <c r="AY83" s="52" t="str">
        <f t="shared" si="117"/>
        <v>.</v>
      </c>
      <c r="AZ83" s="52" t="str">
        <f t="shared" si="118"/>
        <v>.</v>
      </c>
      <c r="BA83" s="52" t="str">
        <f t="shared" si="119"/>
        <v>.</v>
      </c>
      <c r="BB83" s="52" t="str">
        <f t="shared" si="120"/>
        <v>.</v>
      </c>
      <c r="BC83" s="44" t="str">
        <f t="shared" si="121"/>
        <v/>
      </c>
      <c r="BD83" s="52" t="str">
        <f t="shared" si="122"/>
        <v>.</v>
      </c>
      <c r="BE83" s="52" t="str">
        <f t="shared" si="123"/>
        <v>.</v>
      </c>
      <c r="BF83" s="52" t="str">
        <f t="shared" si="124"/>
        <v>.</v>
      </c>
      <c r="BG83" s="52" t="str">
        <f t="shared" si="125"/>
        <v>.</v>
      </c>
      <c r="BH83" s="52" t="str">
        <f t="shared" si="126"/>
        <v>.</v>
      </c>
      <c r="BI83" s="44" t="str">
        <f t="shared" si="127"/>
        <v/>
      </c>
      <c r="BJ83" s="52" t="str">
        <f t="shared" si="128"/>
        <v>.</v>
      </c>
      <c r="BK83" s="52" t="str">
        <f t="shared" si="129"/>
        <v>.</v>
      </c>
      <c r="BL83" s="52" t="str">
        <f t="shared" si="130"/>
        <v>.</v>
      </c>
      <c r="BM83" s="52" t="str">
        <f t="shared" si="131"/>
        <v>.</v>
      </c>
      <c r="BN83" s="52" t="str">
        <f t="shared" si="132"/>
        <v>.</v>
      </c>
      <c r="BO83" s="44" t="str">
        <f t="shared" si="133"/>
        <v/>
      </c>
      <c r="BP83" s="52" t="str">
        <f t="shared" si="134"/>
        <v>.</v>
      </c>
      <c r="BQ83" s="52" t="str">
        <f t="shared" si="135"/>
        <v>.</v>
      </c>
      <c r="BR83" s="52" t="str">
        <f t="shared" si="136"/>
        <v>.</v>
      </c>
      <c r="BS83" s="52" t="str">
        <f t="shared" si="137"/>
        <v>.</v>
      </c>
      <c r="BT83" s="52" t="str">
        <f t="shared" si="138"/>
        <v>.</v>
      </c>
      <c r="BU83" s="44" t="str">
        <f t="shared" si="139"/>
        <v/>
      </c>
      <c r="BV83" s="52" t="str">
        <f t="shared" si="140"/>
        <v>.</v>
      </c>
      <c r="BW83" s="52" t="str">
        <f t="shared" si="141"/>
        <v>.</v>
      </c>
      <c r="BX83" s="52" t="str">
        <f t="shared" si="142"/>
        <v>.</v>
      </c>
      <c r="BY83" s="52" t="str">
        <f t="shared" si="143"/>
        <v>.</v>
      </c>
      <c r="BZ83" s="52" t="str">
        <f t="shared" si="144"/>
        <v>.</v>
      </c>
      <c r="CA83" s="44" t="str">
        <f t="shared" si="145"/>
        <v/>
      </c>
      <c r="CB83" s="52" t="str">
        <f t="shared" si="146"/>
        <v>.</v>
      </c>
      <c r="CC83" s="52" t="str">
        <f t="shared" si="147"/>
        <v>.</v>
      </c>
      <c r="CD83" s="52" t="str">
        <f t="shared" si="148"/>
        <v>.</v>
      </c>
      <c r="CE83" s="52" t="str">
        <f t="shared" si="149"/>
        <v>.</v>
      </c>
      <c r="CF83" s="52" t="str">
        <f t="shared" si="150"/>
        <v>.</v>
      </c>
      <c r="CG83" s="44" t="str">
        <f t="shared" si="151"/>
        <v/>
      </c>
    </row>
    <row r="84" spans="1:85" s="10" customFormat="1" ht="15" customHeight="1" x14ac:dyDescent="0.25">
      <c r="A84" s="283" t="str">
        <f>IF('Work Packages'!A84="","",'Work Packages'!A84)</f>
        <v/>
      </c>
      <c r="B84" s="284" t="str">
        <f>IF('Work Packages'!B84="","",'Work Packages'!B84)</f>
        <v/>
      </c>
      <c r="C84" s="284" t="str">
        <f>IF('Work Packages'!C84="","",'Work Packages'!C84)</f>
        <v/>
      </c>
      <c r="D84" s="285" t="str">
        <f>IF('Work Packages'!D84="","",'Work Packages'!D84)</f>
        <v/>
      </c>
      <c r="E84" s="4"/>
      <c r="F84" s="5">
        <v>0</v>
      </c>
      <c r="G84" s="60" t="str">
        <f>IF(E84="","",VLOOKUP(E84,'Personnel Base Data'!$A$5:$B$10,2,FALSE))</f>
        <v/>
      </c>
      <c r="H84" s="38" t="str">
        <f>IF(E84="","",VLOOKUP(E84,'Personnel Base Data'!$A$5:$C$10,3,FALSE)*F84*$D84/12)</f>
        <v/>
      </c>
      <c r="I84" s="4"/>
      <c r="J84" s="5">
        <v>0</v>
      </c>
      <c r="K84" s="58" t="str">
        <f>IF(I84="","",VLOOKUP(I84,'Personnel Base Data'!$E$5:$F$10,2,FALSE))</f>
        <v/>
      </c>
      <c r="L84" s="6" t="str">
        <f>IF(I84="","",VLOOKUP(I84,'Personnel Base Data'!$E$5:$G$10,3,FALSE)*J84*$D84/12)</f>
        <v/>
      </c>
      <c r="M84" s="4"/>
      <c r="N84" s="5">
        <v>0</v>
      </c>
      <c r="O84" s="55" t="str">
        <f>IF(M84="","",VLOOKUP(M84,'Personnel Base Data'!$I$5:$J$10,2,FALSE))</f>
        <v/>
      </c>
      <c r="P84" s="65" t="str">
        <f>IF(M84="","",VLOOKUP(M84,'Personnel Base Data'!$I$5:$K$10,3,FALSE)*N84*$D84/12)</f>
        <v/>
      </c>
      <c r="Q84" s="4"/>
      <c r="R84" s="5">
        <v>0</v>
      </c>
      <c r="S84" s="64" t="str">
        <f>IF(Q84="","",VLOOKUP(Q84,'Personnel Base Data'!$M$5:$N$10,2,FALSE))</f>
        <v/>
      </c>
      <c r="T84" s="7" t="str">
        <f>IF(Q84="","",VLOOKUP(Q84,'Personnel Base Data'!$M$5:$O$10,3,FALSE)*R84*$D84/12)</f>
        <v/>
      </c>
      <c r="U84" s="4"/>
      <c r="V84" s="5">
        <v>0</v>
      </c>
      <c r="W84" s="62" t="str">
        <f>IF(U84="","",VLOOKUP(U84,'Personnel Base Data'!$Q$5:$R$10,2,FALSE))</f>
        <v/>
      </c>
      <c r="X84" s="8" t="str">
        <f>IF(U84="","",VLOOKUP(U84,'Personnel Base Data'!$Q$5:$S$10,3,FALSE)*V84*$D84/12)</f>
        <v/>
      </c>
      <c r="Y84" s="4"/>
      <c r="Z84" s="5">
        <v>0</v>
      </c>
      <c r="AA84" s="128" t="str">
        <f>IF(Y84="","",VLOOKUP(Y84,'Personnel Base Data'!$U$5:$V$10,2,FALSE))</f>
        <v/>
      </c>
      <c r="AB84" s="129" t="str">
        <f>IF(Y84="","",VLOOKUP(Y84,'Personnel Base Data'!$U$5:$W$10,3,FALSE)*Z84*$D84/12)</f>
        <v/>
      </c>
      <c r="AC84" s="4"/>
      <c r="AD84" s="5">
        <v>0</v>
      </c>
      <c r="AE84" s="131" t="str">
        <f>IF(AC84="","",VLOOKUP(AC84,'Personnel Base Data'!$Y$5:$Z$10,2,FALSE))</f>
        <v/>
      </c>
      <c r="AF84" s="132" t="str">
        <f>IF(AC84="","",VLOOKUP(AC84,'Personnel Base Data'!$Y$5:$AA$10,3,FALSE)*AD84*$D84/12)</f>
        <v/>
      </c>
      <c r="AG84" s="4"/>
      <c r="AH84" s="5">
        <v>0</v>
      </c>
      <c r="AI84" s="141" t="str">
        <f>IF(AG84="","",VLOOKUP(AG84,'Personnel Base Data'!$AC$5:$AD$10,2,FALSE))</f>
        <v/>
      </c>
      <c r="AJ84" s="142" t="str">
        <f>IF(AG84="","",VLOOKUP(AG84,'Personnel Base Data'!$AC$5:$AE$10,3,FALSE)*AH84*$D84/12)</f>
        <v/>
      </c>
      <c r="AK84" s="44"/>
      <c r="AL84" s="52" t="str">
        <f t="shared" si="104"/>
        <v>.</v>
      </c>
      <c r="AM84" s="52" t="str">
        <f t="shared" si="105"/>
        <v>.</v>
      </c>
      <c r="AN84" s="52" t="str">
        <f t="shared" si="106"/>
        <v>.</v>
      </c>
      <c r="AO84" s="52" t="str">
        <f t="shared" si="107"/>
        <v>.</v>
      </c>
      <c r="AP84" s="52" t="str">
        <f t="shared" si="108"/>
        <v>.</v>
      </c>
      <c r="AQ84" s="44" t="str">
        <f t="shared" si="109"/>
        <v/>
      </c>
      <c r="AR84" s="52" t="str">
        <f t="shared" si="110"/>
        <v>.</v>
      </c>
      <c r="AS84" s="52" t="str">
        <f t="shared" si="111"/>
        <v>.</v>
      </c>
      <c r="AT84" s="52" t="str">
        <f t="shared" si="112"/>
        <v>.</v>
      </c>
      <c r="AU84" s="52" t="str">
        <f t="shared" si="113"/>
        <v>.</v>
      </c>
      <c r="AV84" s="52" t="str">
        <f t="shared" si="114"/>
        <v>.</v>
      </c>
      <c r="AW84" s="44" t="str">
        <f t="shared" si="115"/>
        <v/>
      </c>
      <c r="AX84" s="52" t="str">
        <f t="shared" si="116"/>
        <v>.</v>
      </c>
      <c r="AY84" s="52" t="str">
        <f t="shared" si="117"/>
        <v>.</v>
      </c>
      <c r="AZ84" s="52" t="str">
        <f t="shared" si="118"/>
        <v>.</v>
      </c>
      <c r="BA84" s="52" t="str">
        <f t="shared" si="119"/>
        <v>.</v>
      </c>
      <c r="BB84" s="52" t="str">
        <f t="shared" si="120"/>
        <v>.</v>
      </c>
      <c r="BC84" s="44" t="str">
        <f t="shared" si="121"/>
        <v/>
      </c>
      <c r="BD84" s="52" t="str">
        <f t="shared" si="122"/>
        <v>.</v>
      </c>
      <c r="BE84" s="52" t="str">
        <f t="shared" si="123"/>
        <v>.</v>
      </c>
      <c r="BF84" s="52" t="str">
        <f t="shared" si="124"/>
        <v>.</v>
      </c>
      <c r="BG84" s="52" t="str">
        <f t="shared" si="125"/>
        <v>.</v>
      </c>
      <c r="BH84" s="52" t="str">
        <f t="shared" si="126"/>
        <v>.</v>
      </c>
      <c r="BI84" s="44" t="str">
        <f t="shared" si="127"/>
        <v/>
      </c>
      <c r="BJ84" s="52" t="str">
        <f t="shared" si="128"/>
        <v>.</v>
      </c>
      <c r="BK84" s="52" t="str">
        <f t="shared" si="129"/>
        <v>.</v>
      </c>
      <c r="BL84" s="52" t="str">
        <f t="shared" si="130"/>
        <v>.</v>
      </c>
      <c r="BM84" s="52" t="str">
        <f t="shared" si="131"/>
        <v>.</v>
      </c>
      <c r="BN84" s="52" t="str">
        <f t="shared" si="132"/>
        <v>.</v>
      </c>
      <c r="BO84" s="44" t="str">
        <f t="shared" si="133"/>
        <v/>
      </c>
      <c r="BP84" s="52" t="str">
        <f t="shared" si="134"/>
        <v>.</v>
      </c>
      <c r="BQ84" s="52" t="str">
        <f t="shared" si="135"/>
        <v>.</v>
      </c>
      <c r="BR84" s="52" t="str">
        <f t="shared" si="136"/>
        <v>.</v>
      </c>
      <c r="BS84" s="52" t="str">
        <f t="shared" si="137"/>
        <v>.</v>
      </c>
      <c r="BT84" s="52" t="str">
        <f t="shared" si="138"/>
        <v>.</v>
      </c>
      <c r="BU84" s="44" t="str">
        <f t="shared" si="139"/>
        <v/>
      </c>
      <c r="BV84" s="52" t="str">
        <f t="shared" si="140"/>
        <v>.</v>
      </c>
      <c r="BW84" s="52" t="str">
        <f t="shared" si="141"/>
        <v>.</v>
      </c>
      <c r="BX84" s="52" t="str">
        <f t="shared" si="142"/>
        <v>.</v>
      </c>
      <c r="BY84" s="52" t="str">
        <f t="shared" si="143"/>
        <v>.</v>
      </c>
      <c r="BZ84" s="52" t="str">
        <f t="shared" si="144"/>
        <v>.</v>
      </c>
      <c r="CA84" s="44" t="str">
        <f t="shared" si="145"/>
        <v/>
      </c>
      <c r="CB84" s="52" t="str">
        <f t="shared" si="146"/>
        <v>.</v>
      </c>
      <c r="CC84" s="52" t="str">
        <f t="shared" si="147"/>
        <v>.</v>
      </c>
      <c r="CD84" s="52" t="str">
        <f t="shared" si="148"/>
        <v>.</v>
      </c>
      <c r="CE84" s="52" t="str">
        <f t="shared" si="149"/>
        <v>.</v>
      </c>
      <c r="CF84" s="52" t="str">
        <f t="shared" si="150"/>
        <v>.</v>
      </c>
      <c r="CG84" s="44" t="str">
        <f t="shared" si="151"/>
        <v/>
      </c>
    </row>
    <row r="85" spans="1:85" s="10" customFormat="1" ht="15" customHeight="1" x14ac:dyDescent="0.25">
      <c r="A85" s="283" t="str">
        <f>IF('Work Packages'!A85="","",'Work Packages'!A85)</f>
        <v/>
      </c>
      <c r="B85" s="284" t="str">
        <f>IF('Work Packages'!B85="","",'Work Packages'!B85)</f>
        <v/>
      </c>
      <c r="C85" s="284" t="str">
        <f>IF('Work Packages'!C85="","",'Work Packages'!C85)</f>
        <v/>
      </c>
      <c r="D85" s="285" t="str">
        <f>IF('Work Packages'!D85="","",'Work Packages'!D85)</f>
        <v/>
      </c>
      <c r="E85" s="4"/>
      <c r="F85" s="5">
        <v>0</v>
      </c>
      <c r="G85" s="60" t="str">
        <f>IF(E85="","",VLOOKUP(E85,'Personnel Base Data'!$A$5:$B$10,2,FALSE))</f>
        <v/>
      </c>
      <c r="H85" s="38" t="str">
        <f>IF(E85="","",VLOOKUP(E85,'Personnel Base Data'!$A$5:$C$10,3,FALSE)*F85*$D85/12)</f>
        <v/>
      </c>
      <c r="I85" s="4"/>
      <c r="J85" s="5">
        <v>0</v>
      </c>
      <c r="K85" s="58" t="str">
        <f>IF(I85="","",VLOOKUP(I85,'Personnel Base Data'!$E$5:$F$10,2,FALSE))</f>
        <v/>
      </c>
      <c r="L85" s="6" t="str">
        <f>IF(I85="","",VLOOKUP(I85,'Personnel Base Data'!$E$5:$G$10,3,FALSE)*J85*$D85/12)</f>
        <v/>
      </c>
      <c r="M85" s="4"/>
      <c r="N85" s="5">
        <v>0</v>
      </c>
      <c r="O85" s="55" t="str">
        <f>IF(M85="","",VLOOKUP(M85,'Personnel Base Data'!$I$5:$J$10,2,FALSE))</f>
        <v/>
      </c>
      <c r="P85" s="65" t="str">
        <f>IF(M85="","",VLOOKUP(M85,'Personnel Base Data'!$I$5:$K$10,3,FALSE)*N85*$D85/12)</f>
        <v/>
      </c>
      <c r="Q85" s="4"/>
      <c r="R85" s="5">
        <v>0</v>
      </c>
      <c r="S85" s="64" t="str">
        <f>IF(Q85="","",VLOOKUP(Q85,'Personnel Base Data'!$M$5:$N$10,2,FALSE))</f>
        <v/>
      </c>
      <c r="T85" s="7" t="str">
        <f>IF(Q85="","",VLOOKUP(Q85,'Personnel Base Data'!$M$5:$O$10,3,FALSE)*R85*$D85/12)</f>
        <v/>
      </c>
      <c r="U85" s="4"/>
      <c r="V85" s="5">
        <v>0</v>
      </c>
      <c r="W85" s="62" t="str">
        <f>IF(U85="","",VLOOKUP(U85,'Personnel Base Data'!$Q$5:$R$10,2,FALSE))</f>
        <v/>
      </c>
      <c r="X85" s="8" t="str">
        <f>IF(U85="","",VLOOKUP(U85,'Personnel Base Data'!$Q$5:$S$10,3,FALSE)*V85*$D85/12)</f>
        <v/>
      </c>
      <c r="Y85" s="4"/>
      <c r="Z85" s="5">
        <v>0</v>
      </c>
      <c r="AA85" s="128" t="str">
        <f>IF(Y85="","",VLOOKUP(Y85,'Personnel Base Data'!$U$5:$V$10,2,FALSE))</f>
        <v/>
      </c>
      <c r="AB85" s="129" t="str">
        <f>IF(Y85="","",VLOOKUP(Y85,'Personnel Base Data'!$U$5:$W$10,3,FALSE)*Z85*$D85/12)</f>
        <v/>
      </c>
      <c r="AC85" s="4"/>
      <c r="AD85" s="5">
        <v>0</v>
      </c>
      <c r="AE85" s="131" t="str">
        <f>IF(AC85="","",VLOOKUP(AC85,'Personnel Base Data'!$Y$5:$Z$10,2,FALSE))</f>
        <v/>
      </c>
      <c r="AF85" s="132" t="str">
        <f>IF(AC85="","",VLOOKUP(AC85,'Personnel Base Data'!$Y$5:$AA$10,3,FALSE)*AD85*$D85/12)</f>
        <v/>
      </c>
      <c r="AG85" s="4"/>
      <c r="AH85" s="5">
        <v>0</v>
      </c>
      <c r="AI85" s="141" t="str">
        <f>IF(AG85="","",VLOOKUP(AG85,'Personnel Base Data'!$AC$5:$AD$10,2,FALSE))</f>
        <v/>
      </c>
      <c r="AJ85" s="142" t="str">
        <f>IF(AG85="","",VLOOKUP(AG85,'Personnel Base Data'!$AC$5:$AE$10,3,FALSE)*AH85*$D85/12)</f>
        <v/>
      </c>
      <c r="AK85" s="44"/>
      <c r="AL85" s="52" t="str">
        <f t="shared" si="104"/>
        <v>.</v>
      </c>
      <c r="AM85" s="52" t="str">
        <f t="shared" si="105"/>
        <v>.</v>
      </c>
      <c r="AN85" s="52" t="str">
        <f t="shared" si="106"/>
        <v>.</v>
      </c>
      <c r="AO85" s="52" t="str">
        <f t="shared" si="107"/>
        <v>.</v>
      </c>
      <c r="AP85" s="52" t="str">
        <f t="shared" si="108"/>
        <v>.</v>
      </c>
      <c r="AQ85" s="44" t="str">
        <f t="shared" si="109"/>
        <v/>
      </c>
      <c r="AR85" s="52" t="str">
        <f t="shared" si="110"/>
        <v>.</v>
      </c>
      <c r="AS85" s="52" t="str">
        <f t="shared" si="111"/>
        <v>.</v>
      </c>
      <c r="AT85" s="52" t="str">
        <f t="shared" si="112"/>
        <v>.</v>
      </c>
      <c r="AU85" s="52" t="str">
        <f t="shared" si="113"/>
        <v>.</v>
      </c>
      <c r="AV85" s="52" t="str">
        <f t="shared" si="114"/>
        <v>.</v>
      </c>
      <c r="AW85" s="44" t="str">
        <f t="shared" si="115"/>
        <v/>
      </c>
      <c r="AX85" s="52" t="str">
        <f t="shared" si="116"/>
        <v>.</v>
      </c>
      <c r="AY85" s="52" t="str">
        <f t="shared" si="117"/>
        <v>.</v>
      </c>
      <c r="AZ85" s="52" t="str">
        <f t="shared" si="118"/>
        <v>.</v>
      </c>
      <c r="BA85" s="52" t="str">
        <f t="shared" si="119"/>
        <v>.</v>
      </c>
      <c r="BB85" s="52" t="str">
        <f t="shared" si="120"/>
        <v>.</v>
      </c>
      <c r="BC85" s="44" t="str">
        <f t="shared" si="121"/>
        <v/>
      </c>
      <c r="BD85" s="52" t="str">
        <f t="shared" si="122"/>
        <v>.</v>
      </c>
      <c r="BE85" s="52" t="str">
        <f t="shared" si="123"/>
        <v>.</v>
      </c>
      <c r="BF85" s="52" t="str">
        <f t="shared" si="124"/>
        <v>.</v>
      </c>
      <c r="BG85" s="52" t="str">
        <f t="shared" si="125"/>
        <v>.</v>
      </c>
      <c r="BH85" s="52" t="str">
        <f t="shared" si="126"/>
        <v>.</v>
      </c>
      <c r="BI85" s="44" t="str">
        <f t="shared" si="127"/>
        <v/>
      </c>
      <c r="BJ85" s="52" t="str">
        <f t="shared" si="128"/>
        <v>.</v>
      </c>
      <c r="BK85" s="52" t="str">
        <f t="shared" si="129"/>
        <v>.</v>
      </c>
      <c r="BL85" s="52" t="str">
        <f t="shared" si="130"/>
        <v>.</v>
      </c>
      <c r="BM85" s="52" t="str">
        <f t="shared" si="131"/>
        <v>.</v>
      </c>
      <c r="BN85" s="52" t="str">
        <f t="shared" si="132"/>
        <v>.</v>
      </c>
      <c r="BO85" s="44" t="str">
        <f t="shared" si="133"/>
        <v/>
      </c>
      <c r="BP85" s="52" t="str">
        <f t="shared" si="134"/>
        <v>.</v>
      </c>
      <c r="BQ85" s="52" t="str">
        <f t="shared" si="135"/>
        <v>.</v>
      </c>
      <c r="BR85" s="52" t="str">
        <f t="shared" si="136"/>
        <v>.</v>
      </c>
      <c r="BS85" s="52" t="str">
        <f t="shared" si="137"/>
        <v>.</v>
      </c>
      <c r="BT85" s="52" t="str">
        <f t="shared" si="138"/>
        <v>.</v>
      </c>
      <c r="BU85" s="44" t="str">
        <f t="shared" si="139"/>
        <v/>
      </c>
      <c r="BV85" s="52" t="str">
        <f t="shared" si="140"/>
        <v>.</v>
      </c>
      <c r="BW85" s="52" t="str">
        <f t="shared" si="141"/>
        <v>.</v>
      </c>
      <c r="BX85" s="52" t="str">
        <f t="shared" si="142"/>
        <v>.</v>
      </c>
      <c r="BY85" s="52" t="str">
        <f t="shared" si="143"/>
        <v>.</v>
      </c>
      <c r="BZ85" s="52" t="str">
        <f t="shared" si="144"/>
        <v>.</v>
      </c>
      <c r="CA85" s="44" t="str">
        <f t="shared" si="145"/>
        <v/>
      </c>
      <c r="CB85" s="52" t="str">
        <f t="shared" si="146"/>
        <v>.</v>
      </c>
      <c r="CC85" s="52" t="str">
        <f t="shared" si="147"/>
        <v>.</v>
      </c>
      <c r="CD85" s="52" t="str">
        <f t="shared" si="148"/>
        <v>.</v>
      </c>
      <c r="CE85" s="52" t="str">
        <f t="shared" si="149"/>
        <v>.</v>
      </c>
      <c r="CF85" s="52" t="str">
        <f t="shared" si="150"/>
        <v>.</v>
      </c>
      <c r="CG85" s="44" t="str">
        <f t="shared" si="151"/>
        <v/>
      </c>
    </row>
    <row r="86" spans="1:85" s="10" customFormat="1" ht="15" customHeight="1" x14ac:dyDescent="0.25">
      <c r="A86" s="283" t="str">
        <f>IF('Work Packages'!A86="","",'Work Packages'!A86)</f>
        <v/>
      </c>
      <c r="B86" s="284" t="str">
        <f>IF('Work Packages'!B86="","",'Work Packages'!B86)</f>
        <v/>
      </c>
      <c r="C86" s="284" t="str">
        <f>IF('Work Packages'!C86="","",'Work Packages'!C86)</f>
        <v/>
      </c>
      <c r="D86" s="285" t="str">
        <f>IF('Work Packages'!D86="","",'Work Packages'!D86)</f>
        <v/>
      </c>
      <c r="E86" s="4"/>
      <c r="F86" s="5">
        <v>0</v>
      </c>
      <c r="G86" s="60" t="str">
        <f>IF(E86="","",VLOOKUP(E86,'Personnel Base Data'!$A$5:$B$10,2,FALSE))</f>
        <v/>
      </c>
      <c r="H86" s="38" t="str">
        <f>IF(E86="","",VLOOKUP(E86,'Personnel Base Data'!$A$5:$C$10,3,FALSE)*F86*$D86/12)</f>
        <v/>
      </c>
      <c r="I86" s="4"/>
      <c r="J86" s="5">
        <v>0</v>
      </c>
      <c r="K86" s="58" t="str">
        <f>IF(I86="","",VLOOKUP(I86,'Personnel Base Data'!$E$5:$F$10,2,FALSE))</f>
        <v/>
      </c>
      <c r="L86" s="6" t="str">
        <f>IF(I86="","",VLOOKUP(I86,'Personnel Base Data'!$E$5:$G$10,3,FALSE)*J86*$D86/12)</f>
        <v/>
      </c>
      <c r="M86" s="4"/>
      <c r="N86" s="5">
        <v>0</v>
      </c>
      <c r="O86" s="55" t="str">
        <f>IF(M86="","",VLOOKUP(M86,'Personnel Base Data'!$I$5:$J$10,2,FALSE))</f>
        <v/>
      </c>
      <c r="P86" s="65" t="str">
        <f>IF(M86="","",VLOOKUP(M86,'Personnel Base Data'!$I$5:$K$10,3,FALSE)*N86*$D86/12)</f>
        <v/>
      </c>
      <c r="Q86" s="4"/>
      <c r="R86" s="5">
        <v>0</v>
      </c>
      <c r="S86" s="64" t="str">
        <f>IF(Q86="","",VLOOKUP(Q86,'Personnel Base Data'!$M$5:$N$10,2,FALSE))</f>
        <v/>
      </c>
      <c r="T86" s="7" t="str">
        <f>IF(Q86="","",VLOOKUP(Q86,'Personnel Base Data'!$M$5:$O$10,3,FALSE)*R86*$D86/12)</f>
        <v/>
      </c>
      <c r="U86" s="4"/>
      <c r="V86" s="5">
        <v>0</v>
      </c>
      <c r="W86" s="62" t="str">
        <f>IF(U86="","",VLOOKUP(U86,'Personnel Base Data'!$Q$5:$R$10,2,FALSE))</f>
        <v/>
      </c>
      <c r="X86" s="8" t="str">
        <f>IF(U86="","",VLOOKUP(U86,'Personnel Base Data'!$Q$5:$S$10,3,FALSE)*V86*$D86/12)</f>
        <v/>
      </c>
      <c r="Y86" s="4"/>
      <c r="Z86" s="5">
        <v>0</v>
      </c>
      <c r="AA86" s="128" t="str">
        <f>IF(Y86="","",VLOOKUP(Y86,'Personnel Base Data'!$U$5:$V$10,2,FALSE))</f>
        <v/>
      </c>
      <c r="AB86" s="129" t="str">
        <f>IF(Y86="","",VLOOKUP(Y86,'Personnel Base Data'!$U$5:$W$10,3,FALSE)*Z86*$D86/12)</f>
        <v/>
      </c>
      <c r="AC86" s="4"/>
      <c r="AD86" s="5">
        <v>0</v>
      </c>
      <c r="AE86" s="131" t="str">
        <f>IF(AC86="","",VLOOKUP(AC86,'Personnel Base Data'!$Y$5:$Z$10,2,FALSE))</f>
        <v/>
      </c>
      <c r="AF86" s="132" t="str">
        <f>IF(AC86="","",VLOOKUP(AC86,'Personnel Base Data'!$Y$5:$AA$10,3,FALSE)*AD86*$D86/12)</f>
        <v/>
      </c>
      <c r="AG86" s="4"/>
      <c r="AH86" s="5">
        <v>0</v>
      </c>
      <c r="AI86" s="141" t="str">
        <f>IF(AG86="","",VLOOKUP(AG86,'Personnel Base Data'!$AC$5:$AD$10,2,FALSE))</f>
        <v/>
      </c>
      <c r="AJ86" s="142" t="str">
        <f>IF(AG86="","",VLOOKUP(AG86,'Personnel Base Data'!$AC$5:$AE$10,3,FALSE)*AH86*$D86/12)</f>
        <v/>
      </c>
      <c r="AK86" s="44"/>
      <c r="AL86" s="52" t="str">
        <f t="shared" si="104"/>
        <v>.</v>
      </c>
      <c r="AM86" s="52" t="str">
        <f t="shared" si="105"/>
        <v>.</v>
      </c>
      <c r="AN86" s="52" t="str">
        <f t="shared" si="106"/>
        <v>.</v>
      </c>
      <c r="AO86" s="52" t="str">
        <f t="shared" si="107"/>
        <v>.</v>
      </c>
      <c r="AP86" s="52" t="str">
        <f t="shared" si="108"/>
        <v>.</v>
      </c>
      <c r="AQ86" s="44" t="str">
        <f t="shared" si="109"/>
        <v/>
      </c>
      <c r="AR86" s="52" t="str">
        <f t="shared" si="110"/>
        <v>.</v>
      </c>
      <c r="AS86" s="52" t="str">
        <f t="shared" si="111"/>
        <v>.</v>
      </c>
      <c r="AT86" s="52" t="str">
        <f t="shared" si="112"/>
        <v>.</v>
      </c>
      <c r="AU86" s="52" t="str">
        <f t="shared" si="113"/>
        <v>.</v>
      </c>
      <c r="AV86" s="52" t="str">
        <f t="shared" si="114"/>
        <v>.</v>
      </c>
      <c r="AW86" s="44" t="str">
        <f t="shared" si="115"/>
        <v/>
      </c>
      <c r="AX86" s="52" t="str">
        <f t="shared" si="116"/>
        <v>.</v>
      </c>
      <c r="AY86" s="52" t="str">
        <f t="shared" si="117"/>
        <v>.</v>
      </c>
      <c r="AZ86" s="52" t="str">
        <f t="shared" si="118"/>
        <v>.</v>
      </c>
      <c r="BA86" s="52" t="str">
        <f t="shared" si="119"/>
        <v>.</v>
      </c>
      <c r="BB86" s="52" t="str">
        <f t="shared" si="120"/>
        <v>.</v>
      </c>
      <c r="BC86" s="44" t="str">
        <f t="shared" si="121"/>
        <v/>
      </c>
      <c r="BD86" s="52" t="str">
        <f t="shared" si="122"/>
        <v>.</v>
      </c>
      <c r="BE86" s="52" t="str">
        <f t="shared" si="123"/>
        <v>.</v>
      </c>
      <c r="BF86" s="52" t="str">
        <f t="shared" si="124"/>
        <v>.</v>
      </c>
      <c r="BG86" s="52" t="str">
        <f t="shared" si="125"/>
        <v>.</v>
      </c>
      <c r="BH86" s="52" t="str">
        <f t="shared" si="126"/>
        <v>.</v>
      </c>
      <c r="BI86" s="44" t="str">
        <f t="shared" si="127"/>
        <v/>
      </c>
      <c r="BJ86" s="52" t="str">
        <f t="shared" si="128"/>
        <v>.</v>
      </c>
      <c r="BK86" s="52" t="str">
        <f t="shared" si="129"/>
        <v>.</v>
      </c>
      <c r="BL86" s="52" t="str">
        <f t="shared" si="130"/>
        <v>.</v>
      </c>
      <c r="BM86" s="52" t="str">
        <f t="shared" si="131"/>
        <v>.</v>
      </c>
      <c r="BN86" s="52" t="str">
        <f t="shared" si="132"/>
        <v>.</v>
      </c>
      <c r="BO86" s="44" t="str">
        <f t="shared" si="133"/>
        <v/>
      </c>
      <c r="BP86" s="52" t="str">
        <f t="shared" si="134"/>
        <v>.</v>
      </c>
      <c r="BQ86" s="52" t="str">
        <f t="shared" si="135"/>
        <v>.</v>
      </c>
      <c r="BR86" s="52" t="str">
        <f t="shared" si="136"/>
        <v>.</v>
      </c>
      <c r="BS86" s="52" t="str">
        <f t="shared" si="137"/>
        <v>.</v>
      </c>
      <c r="BT86" s="52" t="str">
        <f t="shared" si="138"/>
        <v>.</v>
      </c>
      <c r="BU86" s="44" t="str">
        <f t="shared" si="139"/>
        <v/>
      </c>
      <c r="BV86" s="52" t="str">
        <f t="shared" si="140"/>
        <v>.</v>
      </c>
      <c r="BW86" s="52" t="str">
        <f t="shared" si="141"/>
        <v>.</v>
      </c>
      <c r="BX86" s="52" t="str">
        <f t="shared" si="142"/>
        <v>.</v>
      </c>
      <c r="BY86" s="52" t="str">
        <f t="shared" si="143"/>
        <v>.</v>
      </c>
      <c r="BZ86" s="52" t="str">
        <f t="shared" si="144"/>
        <v>.</v>
      </c>
      <c r="CA86" s="44" t="str">
        <f t="shared" si="145"/>
        <v/>
      </c>
      <c r="CB86" s="52" t="str">
        <f t="shared" si="146"/>
        <v>.</v>
      </c>
      <c r="CC86" s="52" t="str">
        <f t="shared" si="147"/>
        <v>.</v>
      </c>
      <c r="CD86" s="52" t="str">
        <f t="shared" si="148"/>
        <v>.</v>
      </c>
      <c r="CE86" s="52" t="str">
        <f t="shared" si="149"/>
        <v>.</v>
      </c>
      <c r="CF86" s="52" t="str">
        <f t="shared" si="150"/>
        <v>.</v>
      </c>
      <c r="CG86" s="44" t="str">
        <f t="shared" si="151"/>
        <v/>
      </c>
    </row>
    <row r="87" spans="1:85" s="10" customFormat="1" ht="15" customHeight="1" x14ac:dyDescent="0.25">
      <c r="A87" s="283" t="str">
        <f>IF('Work Packages'!A87="","",'Work Packages'!A87)</f>
        <v/>
      </c>
      <c r="B87" s="284" t="str">
        <f>IF('Work Packages'!B87="","",'Work Packages'!B87)</f>
        <v/>
      </c>
      <c r="C87" s="284" t="str">
        <f>IF('Work Packages'!C87="","",'Work Packages'!C87)</f>
        <v/>
      </c>
      <c r="D87" s="285" t="str">
        <f>IF('Work Packages'!D87="","",'Work Packages'!D87)</f>
        <v/>
      </c>
      <c r="E87" s="4"/>
      <c r="F87" s="5">
        <v>0</v>
      </c>
      <c r="G87" s="60" t="str">
        <f>IF(E87="","",VLOOKUP(E87,'Personnel Base Data'!$A$5:$B$10,2,FALSE))</f>
        <v/>
      </c>
      <c r="H87" s="38" t="str">
        <f>IF(E87="","",VLOOKUP(E87,'Personnel Base Data'!$A$5:$C$10,3,FALSE)*F87*$D87/12)</f>
        <v/>
      </c>
      <c r="I87" s="4"/>
      <c r="J87" s="5">
        <v>0</v>
      </c>
      <c r="K87" s="58" t="str">
        <f>IF(I87="","",VLOOKUP(I87,'Personnel Base Data'!$E$5:$F$10,2,FALSE))</f>
        <v/>
      </c>
      <c r="L87" s="6" t="str">
        <f>IF(I87="","",VLOOKUP(I87,'Personnel Base Data'!$E$5:$G$10,3,FALSE)*J87*$D87/12)</f>
        <v/>
      </c>
      <c r="M87" s="4"/>
      <c r="N87" s="5">
        <v>0</v>
      </c>
      <c r="O87" s="55" t="str">
        <f>IF(M87="","",VLOOKUP(M87,'Personnel Base Data'!$I$5:$J$10,2,FALSE))</f>
        <v/>
      </c>
      <c r="P87" s="65" t="str">
        <f>IF(M87="","",VLOOKUP(M87,'Personnel Base Data'!$I$5:$K$10,3,FALSE)*N87*$D87/12)</f>
        <v/>
      </c>
      <c r="Q87" s="4"/>
      <c r="R87" s="5">
        <v>0</v>
      </c>
      <c r="S87" s="64" t="str">
        <f>IF(Q87="","",VLOOKUP(Q87,'Personnel Base Data'!$M$5:$N$10,2,FALSE))</f>
        <v/>
      </c>
      <c r="T87" s="7" t="str">
        <f>IF(Q87="","",VLOOKUP(Q87,'Personnel Base Data'!$M$5:$O$10,3,FALSE)*R87*$D87/12)</f>
        <v/>
      </c>
      <c r="U87" s="4"/>
      <c r="V87" s="5">
        <v>0</v>
      </c>
      <c r="W87" s="62" t="str">
        <f>IF(U87="","",VLOOKUP(U87,'Personnel Base Data'!$Q$5:$R$10,2,FALSE))</f>
        <v/>
      </c>
      <c r="X87" s="8" t="str">
        <f>IF(U87="","",VLOOKUP(U87,'Personnel Base Data'!$Q$5:$S$10,3,FALSE)*V87*$D87/12)</f>
        <v/>
      </c>
      <c r="Y87" s="4"/>
      <c r="Z87" s="5">
        <v>0</v>
      </c>
      <c r="AA87" s="128" t="str">
        <f>IF(Y87="","",VLOOKUP(Y87,'Personnel Base Data'!$U$5:$V$10,2,FALSE))</f>
        <v/>
      </c>
      <c r="AB87" s="129" t="str">
        <f>IF(Y87="","",VLOOKUP(Y87,'Personnel Base Data'!$U$5:$W$10,3,FALSE)*Z87*$D87/12)</f>
        <v/>
      </c>
      <c r="AC87" s="4"/>
      <c r="AD87" s="5">
        <v>0</v>
      </c>
      <c r="AE87" s="131" t="str">
        <f>IF(AC87="","",VLOOKUP(AC87,'Personnel Base Data'!$Y$5:$Z$10,2,FALSE))</f>
        <v/>
      </c>
      <c r="AF87" s="132" t="str">
        <f>IF(AC87="","",VLOOKUP(AC87,'Personnel Base Data'!$Y$5:$AA$10,3,FALSE)*AD87*$D87/12)</f>
        <v/>
      </c>
      <c r="AG87" s="4"/>
      <c r="AH87" s="5">
        <v>0</v>
      </c>
      <c r="AI87" s="141" t="str">
        <f>IF(AG87="","",VLOOKUP(AG87,'Personnel Base Data'!$AC$5:$AD$10,2,FALSE))</f>
        <v/>
      </c>
      <c r="AJ87" s="142" t="str">
        <f>IF(AG87="","",VLOOKUP(AG87,'Personnel Base Data'!$AC$5:$AE$10,3,FALSE)*AH87*$D87/12)</f>
        <v/>
      </c>
      <c r="AK87" s="44"/>
      <c r="AL87" s="52" t="str">
        <f t="shared" si="104"/>
        <v>.</v>
      </c>
      <c r="AM87" s="52" t="str">
        <f t="shared" si="105"/>
        <v>.</v>
      </c>
      <c r="AN87" s="52" t="str">
        <f t="shared" si="106"/>
        <v>.</v>
      </c>
      <c r="AO87" s="52" t="str">
        <f t="shared" si="107"/>
        <v>.</v>
      </c>
      <c r="AP87" s="52" t="str">
        <f t="shared" si="108"/>
        <v>.</v>
      </c>
      <c r="AQ87" s="44" t="str">
        <f t="shared" si="109"/>
        <v/>
      </c>
      <c r="AR87" s="52" t="str">
        <f t="shared" si="110"/>
        <v>.</v>
      </c>
      <c r="AS87" s="52" t="str">
        <f t="shared" si="111"/>
        <v>.</v>
      </c>
      <c r="AT87" s="52" t="str">
        <f t="shared" si="112"/>
        <v>.</v>
      </c>
      <c r="AU87" s="52" t="str">
        <f t="shared" si="113"/>
        <v>.</v>
      </c>
      <c r="AV87" s="52" t="str">
        <f t="shared" si="114"/>
        <v>.</v>
      </c>
      <c r="AW87" s="44" t="str">
        <f t="shared" si="115"/>
        <v/>
      </c>
      <c r="AX87" s="52" t="str">
        <f t="shared" si="116"/>
        <v>.</v>
      </c>
      <c r="AY87" s="52" t="str">
        <f t="shared" si="117"/>
        <v>.</v>
      </c>
      <c r="AZ87" s="52" t="str">
        <f t="shared" si="118"/>
        <v>.</v>
      </c>
      <c r="BA87" s="52" t="str">
        <f t="shared" si="119"/>
        <v>.</v>
      </c>
      <c r="BB87" s="52" t="str">
        <f t="shared" si="120"/>
        <v>.</v>
      </c>
      <c r="BC87" s="44" t="str">
        <f t="shared" si="121"/>
        <v/>
      </c>
      <c r="BD87" s="52" t="str">
        <f t="shared" si="122"/>
        <v>.</v>
      </c>
      <c r="BE87" s="52" t="str">
        <f t="shared" si="123"/>
        <v>.</v>
      </c>
      <c r="BF87" s="52" t="str">
        <f t="shared" si="124"/>
        <v>.</v>
      </c>
      <c r="BG87" s="52" t="str">
        <f t="shared" si="125"/>
        <v>.</v>
      </c>
      <c r="BH87" s="52" t="str">
        <f t="shared" si="126"/>
        <v>.</v>
      </c>
      <c r="BI87" s="44" t="str">
        <f t="shared" si="127"/>
        <v/>
      </c>
      <c r="BJ87" s="52" t="str">
        <f t="shared" si="128"/>
        <v>.</v>
      </c>
      <c r="BK87" s="52" t="str">
        <f t="shared" si="129"/>
        <v>.</v>
      </c>
      <c r="BL87" s="52" t="str">
        <f t="shared" si="130"/>
        <v>.</v>
      </c>
      <c r="BM87" s="52" t="str">
        <f t="shared" si="131"/>
        <v>.</v>
      </c>
      <c r="BN87" s="52" t="str">
        <f t="shared" si="132"/>
        <v>.</v>
      </c>
      <c r="BO87" s="44" t="str">
        <f t="shared" si="133"/>
        <v/>
      </c>
      <c r="BP87" s="52" t="str">
        <f t="shared" si="134"/>
        <v>.</v>
      </c>
      <c r="BQ87" s="52" t="str">
        <f t="shared" si="135"/>
        <v>.</v>
      </c>
      <c r="BR87" s="52" t="str">
        <f t="shared" si="136"/>
        <v>.</v>
      </c>
      <c r="BS87" s="52" t="str">
        <f t="shared" si="137"/>
        <v>.</v>
      </c>
      <c r="BT87" s="52" t="str">
        <f t="shared" si="138"/>
        <v>.</v>
      </c>
      <c r="BU87" s="44" t="str">
        <f t="shared" si="139"/>
        <v/>
      </c>
      <c r="BV87" s="52" t="str">
        <f t="shared" si="140"/>
        <v>.</v>
      </c>
      <c r="BW87" s="52" t="str">
        <f t="shared" si="141"/>
        <v>.</v>
      </c>
      <c r="BX87" s="52" t="str">
        <f t="shared" si="142"/>
        <v>.</v>
      </c>
      <c r="BY87" s="52" t="str">
        <f t="shared" si="143"/>
        <v>.</v>
      </c>
      <c r="BZ87" s="52" t="str">
        <f t="shared" si="144"/>
        <v>.</v>
      </c>
      <c r="CA87" s="44" t="str">
        <f t="shared" si="145"/>
        <v/>
      </c>
      <c r="CB87" s="52" t="str">
        <f t="shared" si="146"/>
        <v>.</v>
      </c>
      <c r="CC87" s="52" t="str">
        <f t="shared" si="147"/>
        <v>.</v>
      </c>
      <c r="CD87" s="52" t="str">
        <f t="shared" si="148"/>
        <v>.</v>
      </c>
      <c r="CE87" s="52" t="str">
        <f t="shared" si="149"/>
        <v>.</v>
      </c>
      <c r="CF87" s="52" t="str">
        <f t="shared" si="150"/>
        <v>.</v>
      </c>
      <c r="CG87" s="44" t="str">
        <f t="shared" si="151"/>
        <v/>
      </c>
    </row>
    <row r="88" spans="1:85" s="10" customFormat="1" ht="15" customHeight="1" x14ac:dyDescent="0.25">
      <c r="A88" s="283" t="str">
        <f>IF('Work Packages'!A88="","",'Work Packages'!A88)</f>
        <v/>
      </c>
      <c r="B88" s="284" t="str">
        <f>IF('Work Packages'!B88="","",'Work Packages'!B88)</f>
        <v/>
      </c>
      <c r="C88" s="284" t="str">
        <f>IF('Work Packages'!C88="","",'Work Packages'!C88)</f>
        <v/>
      </c>
      <c r="D88" s="285" t="str">
        <f>IF('Work Packages'!D88="","",'Work Packages'!D88)</f>
        <v/>
      </c>
      <c r="E88" s="4"/>
      <c r="F88" s="5">
        <v>0</v>
      </c>
      <c r="G88" s="60" t="str">
        <f>IF(E88="","",VLOOKUP(E88,'Personnel Base Data'!$A$5:$B$10,2,FALSE))</f>
        <v/>
      </c>
      <c r="H88" s="38" t="str">
        <f>IF(E88="","",VLOOKUP(E88,'Personnel Base Data'!$A$5:$C$10,3,FALSE)*F88*$D88/12)</f>
        <v/>
      </c>
      <c r="I88" s="4"/>
      <c r="J88" s="5">
        <v>0</v>
      </c>
      <c r="K88" s="58" t="str">
        <f>IF(I88="","",VLOOKUP(I88,'Personnel Base Data'!$E$5:$F$10,2,FALSE))</f>
        <v/>
      </c>
      <c r="L88" s="6" t="str">
        <f>IF(I88="","",VLOOKUP(I88,'Personnel Base Data'!$E$5:$G$10,3,FALSE)*J88*$D88/12)</f>
        <v/>
      </c>
      <c r="M88" s="4"/>
      <c r="N88" s="5">
        <v>0</v>
      </c>
      <c r="O88" s="55" t="str">
        <f>IF(M88="","",VLOOKUP(M88,'Personnel Base Data'!$I$5:$J$10,2,FALSE))</f>
        <v/>
      </c>
      <c r="P88" s="65" t="str">
        <f>IF(M88="","",VLOOKUP(M88,'Personnel Base Data'!$I$5:$K$10,3,FALSE)*N88*$D88/12)</f>
        <v/>
      </c>
      <c r="Q88" s="4"/>
      <c r="R88" s="5">
        <v>0</v>
      </c>
      <c r="S88" s="64" t="str">
        <f>IF(Q88="","",VLOOKUP(Q88,'Personnel Base Data'!$M$5:$N$10,2,FALSE))</f>
        <v/>
      </c>
      <c r="T88" s="7" t="str">
        <f>IF(Q88="","",VLOOKUP(Q88,'Personnel Base Data'!$M$5:$O$10,3,FALSE)*R88*$D88/12)</f>
        <v/>
      </c>
      <c r="U88" s="4"/>
      <c r="V88" s="5">
        <v>0</v>
      </c>
      <c r="W88" s="62" t="str">
        <f>IF(U88="","",VLOOKUP(U88,'Personnel Base Data'!$Q$5:$R$10,2,FALSE))</f>
        <v/>
      </c>
      <c r="X88" s="8" t="str">
        <f>IF(U88="","",VLOOKUP(U88,'Personnel Base Data'!$Q$5:$S$10,3,FALSE)*V88*$D88/12)</f>
        <v/>
      </c>
      <c r="Y88" s="4"/>
      <c r="Z88" s="5">
        <v>0</v>
      </c>
      <c r="AA88" s="128" t="str">
        <f>IF(Y88="","",VLOOKUP(Y88,'Personnel Base Data'!$U$5:$V$10,2,FALSE))</f>
        <v/>
      </c>
      <c r="AB88" s="129" t="str">
        <f>IF(Y88="","",VLOOKUP(Y88,'Personnel Base Data'!$U$5:$W$10,3,FALSE)*Z88*$D88/12)</f>
        <v/>
      </c>
      <c r="AC88" s="4"/>
      <c r="AD88" s="5">
        <v>0</v>
      </c>
      <c r="AE88" s="131" t="str">
        <f>IF(AC88="","",VLOOKUP(AC88,'Personnel Base Data'!$Y$5:$Z$10,2,FALSE))</f>
        <v/>
      </c>
      <c r="AF88" s="132" t="str">
        <f>IF(AC88="","",VLOOKUP(AC88,'Personnel Base Data'!$Y$5:$AA$10,3,FALSE)*AD88*$D88/12)</f>
        <v/>
      </c>
      <c r="AG88" s="4"/>
      <c r="AH88" s="5">
        <v>0</v>
      </c>
      <c r="AI88" s="141" t="str">
        <f>IF(AG88="","",VLOOKUP(AG88,'Personnel Base Data'!$AC$5:$AD$10,2,FALSE))</f>
        <v/>
      </c>
      <c r="AJ88" s="142" t="str">
        <f>IF(AG88="","",VLOOKUP(AG88,'Personnel Base Data'!$AC$5:$AE$10,3,FALSE)*AH88*$D88/12)</f>
        <v/>
      </c>
      <c r="AK88" s="44"/>
      <c r="AL88" s="52" t="str">
        <f t="shared" si="104"/>
        <v>.</v>
      </c>
      <c r="AM88" s="52" t="str">
        <f t="shared" si="105"/>
        <v>.</v>
      </c>
      <c r="AN88" s="52" t="str">
        <f t="shared" si="106"/>
        <v>.</v>
      </c>
      <c r="AO88" s="52" t="str">
        <f t="shared" si="107"/>
        <v>.</v>
      </c>
      <c r="AP88" s="52" t="str">
        <f t="shared" si="108"/>
        <v>.</v>
      </c>
      <c r="AQ88" s="44" t="str">
        <f t="shared" si="109"/>
        <v/>
      </c>
      <c r="AR88" s="52" t="str">
        <f t="shared" si="110"/>
        <v>.</v>
      </c>
      <c r="AS88" s="52" t="str">
        <f t="shared" si="111"/>
        <v>.</v>
      </c>
      <c r="AT88" s="52" t="str">
        <f t="shared" si="112"/>
        <v>.</v>
      </c>
      <c r="AU88" s="52" t="str">
        <f t="shared" si="113"/>
        <v>.</v>
      </c>
      <c r="AV88" s="52" t="str">
        <f t="shared" si="114"/>
        <v>.</v>
      </c>
      <c r="AW88" s="44" t="str">
        <f t="shared" si="115"/>
        <v/>
      </c>
      <c r="AX88" s="52" t="str">
        <f t="shared" si="116"/>
        <v>.</v>
      </c>
      <c r="AY88" s="52" t="str">
        <f t="shared" si="117"/>
        <v>.</v>
      </c>
      <c r="AZ88" s="52" t="str">
        <f t="shared" si="118"/>
        <v>.</v>
      </c>
      <c r="BA88" s="52" t="str">
        <f t="shared" si="119"/>
        <v>.</v>
      </c>
      <c r="BB88" s="52" t="str">
        <f t="shared" si="120"/>
        <v>.</v>
      </c>
      <c r="BC88" s="44" t="str">
        <f t="shared" si="121"/>
        <v/>
      </c>
      <c r="BD88" s="52" t="str">
        <f t="shared" si="122"/>
        <v>.</v>
      </c>
      <c r="BE88" s="52" t="str">
        <f t="shared" si="123"/>
        <v>.</v>
      </c>
      <c r="BF88" s="52" t="str">
        <f t="shared" si="124"/>
        <v>.</v>
      </c>
      <c r="BG88" s="52" t="str">
        <f t="shared" si="125"/>
        <v>.</v>
      </c>
      <c r="BH88" s="52" t="str">
        <f t="shared" si="126"/>
        <v>.</v>
      </c>
      <c r="BI88" s="44" t="str">
        <f t="shared" si="127"/>
        <v/>
      </c>
      <c r="BJ88" s="52" t="str">
        <f t="shared" si="128"/>
        <v>.</v>
      </c>
      <c r="BK88" s="52" t="str">
        <f t="shared" si="129"/>
        <v>.</v>
      </c>
      <c r="BL88" s="52" t="str">
        <f t="shared" si="130"/>
        <v>.</v>
      </c>
      <c r="BM88" s="52" t="str">
        <f t="shared" si="131"/>
        <v>.</v>
      </c>
      <c r="BN88" s="52" t="str">
        <f t="shared" si="132"/>
        <v>.</v>
      </c>
      <c r="BO88" s="44" t="str">
        <f t="shared" si="133"/>
        <v/>
      </c>
      <c r="BP88" s="52" t="str">
        <f t="shared" si="134"/>
        <v>.</v>
      </c>
      <c r="BQ88" s="52" t="str">
        <f t="shared" si="135"/>
        <v>.</v>
      </c>
      <c r="BR88" s="52" t="str">
        <f t="shared" si="136"/>
        <v>.</v>
      </c>
      <c r="BS88" s="52" t="str">
        <f t="shared" si="137"/>
        <v>.</v>
      </c>
      <c r="BT88" s="52" t="str">
        <f t="shared" si="138"/>
        <v>.</v>
      </c>
      <c r="BU88" s="44" t="str">
        <f t="shared" si="139"/>
        <v/>
      </c>
      <c r="BV88" s="52" t="str">
        <f t="shared" si="140"/>
        <v>.</v>
      </c>
      <c r="BW88" s="52" t="str">
        <f t="shared" si="141"/>
        <v>.</v>
      </c>
      <c r="BX88" s="52" t="str">
        <f t="shared" si="142"/>
        <v>.</v>
      </c>
      <c r="BY88" s="52" t="str">
        <f t="shared" si="143"/>
        <v>.</v>
      </c>
      <c r="BZ88" s="52" t="str">
        <f t="shared" si="144"/>
        <v>.</v>
      </c>
      <c r="CA88" s="44" t="str">
        <f t="shared" si="145"/>
        <v/>
      </c>
      <c r="CB88" s="52" t="str">
        <f t="shared" si="146"/>
        <v>.</v>
      </c>
      <c r="CC88" s="52" t="str">
        <f t="shared" si="147"/>
        <v>.</v>
      </c>
      <c r="CD88" s="52" t="str">
        <f t="shared" si="148"/>
        <v>.</v>
      </c>
      <c r="CE88" s="52" t="str">
        <f t="shared" si="149"/>
        <v>.</v>
      </c>
      <c r="CF88" s="52" t="str">
        <f t="shared" si="150"/>
        <v>.</v>
      </c>
      <c r="CG88" s="44" t="str">
        <f t="shared" si="151"/>
        <v/>
      </c>
    </row>
    <row r="89" spans="1:85" s="10" customFormat="1" ht="15" customHeight="1" x14ac:dyDescent="0.25">
      <c r="A89" s="283" t="str">
        <f>IF('Work Packages'!A89="","",'Work Packages'!A89)</f>
        <v/>
      </c>
      <c r="B89" s="284" t="str">
        <f>IF('Work Packages'!B89="","",'Work Packages'!B89)</f>
        <v/>
      </c>
      <c r="C89" s="284" t="str">
        <f>IF('Work Packages'!C89="","",'Work Packages'!C89)</f>
        <v/>
      </c>
      <c r="D89" s="285" t="str">
        <f>IF('Work Packages'!D89="","",'Work Packages'!D89)</f>
        <v/>
      </c>
      <c r="E89" s="4"/>
      <c r="F89" s="5">
        <v>0</v>
      </c>
      <c r="G89" s="60" t="str">
        <f>IF(E89="","",VLOOKUP(E89,'Personnel Base Data'!$A$5:$B$10,2,FALSE))</f>
        <v/>
      </c>
      <c r="H89" s="38" t="str">
        <f>IF(E89="","",VLOOKUP(E89,'Personnel Base Data'!$A$5:$C$10,3,FALSE)*F89*$D89/12)</f>
        <v/>
      </c>
      <c r="I89" s="4"/>
      <c r="J89" s="5">
        <v>0</v>
      </c>
      <c r="K89" s="58" t="str">
        <f>IF(I89="","",VLOOKUP(I89,'Personnel Base Data'!$E$5:$F$10,2,FALSE))</f>
        <v/>
      </c>
      <c r="L89" s="6" t="str">
        <f>IF(I89="","",VLOOKUP(I89,'Personnel Base Data'!$E$5:$G$10,3,FALSE)*J89*$D89/12)</f>
        <v/>
      </c>
      <c r="M89" s="4"/>
      <c r="N89" s="5">
        <v>0</v>
      </c>
      <c r="O89" s="55" t="str">
        <f>IF(M89="","",VLOOKUP(M89,'Personnel Base Data'!$I$5:$J$10,2,FALSE))</f>
        <v/>
      </c>
      <c r="P89" s="65" t="str">
        <f>IF(M89="","",VLOOKUP(M89,'Personnel Base Data'!$I$5:$K$10,3,FALSE)*N89*$D89/12)</f>
        <v/>
      </c>
      <c r="Q89" s="4"/>
      <c r="R89" s="5">
        <v>0</v>
      </c>
      <c r="S89" s="64" t="str">
        <f>IF(Q89="","",VLOOKUP(Q89,'Personnel Base Data'!$M$5:$N$10,2,FALSE))</f>
        <v/>
      </c>
      <c r="T89" s="7" t="str">
        <f>IF(Q89="","",VLOOKUP(Q89,'Personnel Base Data'!$M$5:$O$10,3,FALSE)*R89*$D89/12)</f>
        <v/>
      </c>
      <c r="U89" s="4"/>
      <c r="V89" s="5">
        <v>0</v>
      </c>
      <c r="W89" s="62" t="str">
        <f>IF(U89="","",VLOOKUP(U89,'Personnel Base Data'!$Q$5:$R$10,2,FALSE))</f>
        <v/>
      </c>
      <c r="X89" s="8" t="str">
        <f>IF(U89="","",VLOOKUP(U89,'Personnel Base Data'!$Q$5:$S$10,3,FALSE)*V89*$D89/12)</f>
        <v/>
      </c>
      <c r="Y89" s="4"/>
      <c r="Z89" s="5">
        <v>0</v>
      </c>
      <c r="AA89" s="128" t="str">
        <f>IF(Y89="","",VLOOKUP(Y89,'Personnel Base Data'!$U$5:$V$10,2,FALSE))</f>
        <v/>
      </c>
      <c r="AB89" s="129" t="str">
        <f>IF(Y89="","",VLOOKUP(Y89,'Personnel Base Data'!$U$5:$W$10,3,FALSE)*Z89*$D89/12)</f>
        <v/>
      </c>
      <c r="AC89" s="4"/>
      <c r="AD89" s="5">
        <v>0</v>
      </c>
      <c r="AE89" s="131" t="str">
        <f>IF(AC89="","",VLOOKUP(AC89,'Personnel Base Data'!$Y$5:$Z$10,2,FALSE))</f>
        <v/>
      </c>
      <c r="AF89" s="132" t="str">
        <f>IF(AC89="","",VLOOKUP(AC89,'Personnel Base Data'!$Y$5:$AA$10,3,FALSE)*AD89*$D89/12)</f>
        <v/>
      </c>
      <c r="AG89" s="4"/>
      <c r="AH89" s="5">
        <v>0</v>
      </c>
      <c r="AI89" s="141" t="str">
        <f>IF(AG89="","",VLOOKUP(AG89,'Personnel Base Data'!$AC$5:$AD$10,2,FALSE))</f>
        <v/>
      </c>
      <c r="AJ89" s="142" t="str">
        <f>IF(AG89="","",VLOOKUP(AG89,'Personnel Base Data'!$AC$5:$AE$10,3,FALSE)*AH89*$D89/12)</f>
        <v/>
      </c>
      <c r="AK89" s="44"/>
      <c r="AL89" s="52" t="str">
        <f t="shared" si="104"/>
        <v>.</v>
      </c>
      <c r="AM89" s="52" t="str">
        <f t="shared" si="105"/>
        <v>.</v>
      </c>
      <c r="AN89" s="52" t="str">
        <f t="shared" si="106"/>
        <v>.</v>
      </c>
      <c r="AO89" s="52" t="str">
        <f t="shared" si="107"/>
        <v>.</v>
      </c>
      <c r="AP89" s="52" t="str">
        <f t="shared" si="108"/>
        <v>.</v>
      </c>
      <c r="AQ89" s="44" t="str">
        <f t="shared" si="109"/>
        <v/>
      </c>
      <c r="AR89" s="52" t="str">
        <f t="shared" si="110"/>
        <v>.</v>
      </c>
      <c r="AS89" s="52" t="str">
        <f t="shared" si="111"/>
        <v>.</v>
      </c>
      <c r="AT89" s="52" t="str">
        <f t="shared" si="112"/>
        <v>.</v>
      </c>
      <c r="AU89" s="52" t="str">
        <f t="shared" si="113"/>
        <v>.</v>
      </c>
      <c r="AV89" s="52" t="str">
        <f t="shared" si="114"/>
        <v>.</v>
      </c>
      <c r="AW89" s="44" t="str">
        <f t="shared" si="115"/>
        <v/>
      </c>
      <c r="AX89" s="52" t="str">
        <f t="shared" si="116"/>
        <v>.</v>
      </c>
      <c r="AY89" s="52" t="str">
        <f t="shared" si="117"/>
        <v>.</v>
      </c>
      <c r="AZ89" s="52" t="str">
        <f t="shared" si="118"/>
        <v>.</v>
      </c>
      <c r="BA89" s="52" t="str">
        <f t="shared" si="119"/>
        <v>.</v>
      </c>
      <c r="BB89" s="52" t="str">
        <f t="shared" si="120"/>
        <v>.</v>
      </c>
      <c r="BC89" s="44" t="str">
        <f t="shared" si="121"/>
        <v/>
      </c>
      <c r="BD89" s="52" t="str">
        <f t="shared" si="122"/>
        <v>.</v>
      </c>
      <c r="BE89" s="52" t="str">
        <f t="shared" si="123"/>
        <v>.</v>
      </c>
      <c r="BF89" s="52" t="str">
        <f t="shared" si="124"/>
        <v>.</v>
      </c>
      <c r="BG89" s="52" t="str">
        <f t="shared" si="125"/>
        <v>.</v>
      </c>
      <c r="BH89" s="52" t="str">
        <f t="shared" si="126"/>
        <v>.</v>
      </c>
      <c r="BI89" s="44" t="str">
        <f t="shared" si="127"/>
        <v/>
      </c>
      <c r="BJ89" s="52" t="str">
        <f t="shared" si="128"/>
        <v>.</v>
      </c>
      <c r="BK89" s="52" t="str">
        <f t="shared" si="129"/>
        <v>.</v>
      </c>
      <c r="BL89" s="52" t="str">
        <f t="shared" si="130"/>
        <v>.</v>
      </c>
      <c r="BM89" s="52" t="str">
        <f t="shared" si="131"/>
        <v>.</v>
      </c>
      <c r="BN89" s="52" t="str">
        <f t="shared" si="132"/>
        <v>.</v>
      </c>
      <c r="BO89" s="44" t="str">
        <f t="shared" si="133"/>
        <v/>
      </c>
      <c r="BP89" s="52" t="str">
        <f t="shared" si="134"/>
        <v>.</v>
      </c>
      <c r="BQ89" s="52" t="str">
        <f t="shared" si="135"/>
        <v>.</v>
      </c>
      <c r="BR89" s="52" t="str">
        <f t="shared" si="136"/>
        <v>.</v>
      </c>
      <c r="BS89" s="52" t="str">
        <f t="shared" si="137"/>
        <v>.</v>
      </c>
      <c r="BT89" s="52" t="str">
        <f t="shared" si="138"/>
        <v>.</v>
      </c>
      <c r="BU89" s="44" t="str">
        <f t="shared" si="139"/>
        <v/>
      </c>
      <c r="BV89" s="52" t="str">
        <f t="shared" si="140"/>
        <v>.</v>
      </c>
      <c r="BW89" s="52" t="str">
        <f t="shared" si="141"/>
        <v>.</v>
      </c>
      <c r="BX89" s="52" t="str">
        <f t="shared" si="142"/>
        <v>.</v>
      </c>
      <c r="BY89" s="52" t="str">
        <f t="shared" si="143"/>
        <v>.</v>
      </c>
      <c r="BZ89" s="52" t="str">
        <f t="shared" si="144"/>
        <v>.</v>
      </c>
      <c r="CA89" s="44" t="str">
        <f t="shared" si="145"/>
        <v/>
      </c>
      <c r="CB89" s="52" t="str">
        <f t="shared" si="146"/>
        <v>.</v>
      </c>
      <c r="CC89" s="52" t="str">
        <f t="shared" si="147"/>
        <v>.</v>
      </c>
      <c r="CD89" s="52" t="str">
        <f t="shared" si="148"/>
        <v>.</v>
      </c>
      <c r="CE89" s="52" t="str">
        <f t="shared" si="149"/>
        <v>.</v>
      </c>
      <c r="CF89" s="52" t="str">
        <f t="shared" si="150"/>
        <v>.</v>
      </c>
      <c r="CG89" s="44" t="str">
        <f t="shared" si="151"/>
        <v/>
      </c>
    </row>
    <row r="90" spans="1:85" s="10" customFormat="1" ht="15" customHeight="1" x14ac:dyDescent="0.25">
      <c r="A90" s="283" t="str">
        <f>IF('Work Packages'!A90="","",'Work Packages'!A90)</f>
        <v/>
      </c>
      <c r="B90" s="284" t="str">
        <f>IF('Work Packages'!B90="","",'Work Packages'!B90)</f>
        <v/>
      </c>
      <c r="C90" s="284" t="str">
        <f>IF('Work Packages'!C90="","",'Work Packages'!C90)</f>
        <v/>
      </c>
      <c r="D90" s="285" t="str">
        <f>IF('Work Packages'!D90="","",'Work Packages'!D90)</f>
        <v/>
      </c>
      <c r="E90" s="4"/>
      <c r="F90" s="5">
        <v>0</v>
      </c>
      <c r="G90" s="60" t="str">
        <f>IF(E90="","",VLOOKUP(E90,'Personnel Base Data'!$A$5:$B$10,2,FALSE))</f>
        <v/>
      </c>
      <c r="H90" s="38" t="str">
        <f>IF(E90="","",VLOOKUP(E90,'Personnel Base Data'!$A$5:$C$10,3,FALSE)*F90*$D90/12)</f>
        <v/>
      </c>
      <c r="I90" s="4"/>
      <c r="J90" s="5">
        <v>0</v>
      </c>
      <c r="K90" s="58" t="str">
        <f>IF(I90="","",VLOOKUP(I90,'Personnel Base Data'!$E$5:$F$10,2,FALSE))</f>
        <v/>
      </c>
      <c r="L90" s="6" t="str">
        <f>IF(I90="","",VLOOKUP(I90,'Personnel Base Data'!$E$5:$G$10,3,FALSE)*J90*$D90/12)</f>
        <v/>
      </c>
      <c r="M90" s="4"/>
      <c r="N90" s="5">
        <v>0</v>
      </c>
      <c r="O90" s="55" t="str">
        <f>IF(M90="","",VLOOKUP(M90,'Personnel Base Data'!$I$5:$J$10,2,FALSE))</f>
        <v/>
      </c>
      <c r="P90" s="65" t="str">
        <f>IF(M90="","",VLOOKUP(M90,'Personnel Base Data'!$I$5:$K$10,3,FALSE)*N90*$D90/12)</f>
        <v/>
      </c>
      <c r="Q90" s="4"/>
      <c r="R90" s="5">
        <v>0</v>
      </c>
      <c r="S90" s="64" t="str">
        <f>IF(Q90="","",VLOOKUP(Q90,'Personnel Base Data'!$M$5:$N$10,2,FALSE))</f>
        <v/>
      </c>
      <c r="T90" s="7" t="str">
        <f>IF(Q90="","",VLOOKUP(Q90,'Personnel Base Data'!$M$5:$O$10,3,FALSE)*R90*$D90/12)</f>
        <v/>
      </c>
      <c r="U90" s="4"/>
      <c r="V90" s="5">
        <v>0</v>
      </c>
      <c r="W90" s="62" t="str">
        <f>IF(U90="","",VLOOKUP(U90,'Personnel Base Data'!$Q$5:$R$10,2,FALSE))</f>
        <v/>
      </c>
      <c r="X90" s="8" t="str">
        <f>IF(U90="","",VLOOKUP(U90,'Personnel Base Data'!$Q$5:$S$10,3,FALSE)*V90*$D90/12)</f>
        <v/>
      </c>
      <c r="Y90" s="4"/>
      <c r="Z90" s="5">
        <v>0</v>
      </c>
      <c r="AA90" s="128" t="str">
        <f>IF(Y90="","",VLOOKUP(Y90,'Personnel Base Data'!$U$5:$V$10,2,FALSE))</f>
        <v/>
      </c>
      <c r="AB90" s="129" t="str">
        <f>IF(Y90="","",VLOOKUP(Y90,'Personnel Base Data'!$U$5:$W$10,3,FALSE)*Z90*$D90/12)</f>
        <v/>
      </c>
      <c r="AC90" s="4"/>
      <c r="AD90" s="5">
        <v>0</v>
      </c>
      <c r="AE90" s="131" t="str">
        <f>IF(AC90="","",VLOOKUP(AC90,'Personnel Base Data'!$Y$5:$Z$10,2,FALSE))</f>
        <v/>
      </c>
      <c r="AF90" s="132" t="str">
        <f>IF(AC90="","",VLOOKUP(AC90,'Personnel Base Data'!$Y$5:$AA$10,3,FALSE)*AD90*$D90/12)</f>
        <v/>
      </c>
      <c r="AG90" s="4"/>
      <c r="AH90" s="5">
        <v>0</v>
      </c>
      <c r="AI90" s="141" t="str">
        <f>IF(AG90="","",VLOOKUP(AG90,'Personnel Base Data'!$AC$5:$AD$10,2,FALSE))</f>
        <v/>
      </c>
      <c r="AJ90" s="142" t="str">
        <f>IF(AG90="","",VLOOKUP(AG90,'Personnel Base Data'!$AC$5:$AE$10,3,FALSE)*AH90*$D90/12)</f>
        <v/>
      </c>
      <c r="AK90" s="44"/>
      <c r="AL90" s="52" t="str">
        <f t="shared" si="104"/>
        <v>.</v>
      </c>
      <c r="AM90" s="52" t="str">
        <f t="shared" si="105"/>
        <v>.</v>
      </c>
      <c r="AN90" s="52" t="str">
        <f t="shared" si="106"/>
        <v>.</v>
      </c>
      <c r="AO90" s="52" t="str">
        <f t="shared" si="107"/>
        <v>.</v>
      </c>
      <c r="AP90" s="52" t="str">
        <f t="shared" si="108"/>
        <v>.</v>
      </c>
      <c r="AQ90" s="44" t="str">
        <f t="shared" si="109"/>
        <v/>
      </c>
      <c r="AR90" s="52" t="str">
        <f t="shared" si="110"/>
        <v>.</v>
      </c>
      <c r="AS90" s="52" t="str">
        <f t="shared" si="111"/>
        <v>.</v>
      </c>
      <c r="AT90" s="52" t="str">
        <f t="shared" si="112"/>
        <v>.</v>
      </c>
      <c r="AU90" s="52" t="str">
        <f t="shared" si="113"/>
        <v>.</v>
      </c>
      <c r="AV90" s="52" t="str">
        <f t="shared" si="114"/>
        <v>.</v>
      </c>
      <c r="AW90" s="44" t="str">
        <f t="shared" si="115"/>
        <v/>
      </c>
      <c r="AX90" s="52" t="str">
        <f t="shared" si="116"/>
        <v>.</v>
      </c>
      <c r="AY90" s="52" t="str">
        <f t="shared" si="117"/>
        <v>.</v>
      </c>
      <c r="AZ90" s="52" t="str">
        <f t="shared" si="118"/>
        <v>.</v>
      </c>
      <c r="BA90" s="52" t="str">
        <f t="shared" si="119"/>
        <v>.</v>
      </c>
      <c r="BB90" s="52" t="str">
        <f t="shared" si="120"/>
        <v>.</v>
      </c>
      <c r="BC90" s="44" t="str">
        <f t="shared" si="121"/>
        <v/>
      </c>
      <c r="BD90" s="52" t="str">
        <f t="shared" si="122"/>
        <v>.</v>
      </c>
      <c r="BE90" s="52" t="str">
        <f t="shared" si="123"/>
        <v>.</v>
      </c>
      <c r="BF90" s="52" t="str">
        <f t="shared" si="124"/>
        <v>.</v>
      </c>
      <c r="BG90" s="52" t="str">
        <f t="shared" si="125"/>
        <v>.</v>
      </c>
      <c r="BH90" s="52" t="str">
        <f t="shared" si="126"/>
        <v>.</v>
      </c>
      <c r="BI90" s="44" t="str">
        <f t="shared" si="127"/>
        <v/>
      </c>
      <c r="BJ90" s="52" t="str">
        <f t="shared" si="128"/>
        <v>.</v>
      </c>
      <c r="BK90" s="52" t="str">
        <f t="shared" si="129"/>
        <v>.</v>
      </c>
      <c r="BL90" s="52" t="str">
        <f t="shared" si="130"/>
        <v>.</v>
      </c>
      <c r="BM90" s="52" t="str">
        <f t="shared" si="131"/>
        <v>.</v>
      </c>
      <c r="BN90" s="52" t="str">
        <f t="shared" si="132"/>
        <v>.</v>
      </c>
      <c r="BO90" s="44" t="str">
        <f t="shared" si="133"/>
        <v/>
      </c>
      <c r="BP90" s="52" t="str">
        <f t="shared" si="134"/>
        <v>.</v>
      </c>
      <c r="BQ90" s="52" t="str">
        <f t="shared" si="135"/>
        <v>.</v>
      </c>
      <c r="BR90" s="52" t="str">
        <f t="shared" si="136"/>
        <v>.</v>
      </c>
      <c r="BS90" s="52" t="str">
        <f t="shared" si="137"/>
        <v>.</v>
      </c>
      <c r="BT90" s="52" t="str">
        <f t="shared" si="138"/>
        <v>.</v>
      </c>
      <c r="BU90" s="44" t="str">
        <f t="shared" si="139"/>
        <v/>
      </c>
      <c r="BV90" s="52" t="str">
        <f t="shared" si="140"/>
        <v>.</v>
      </c>
      <c r="BW90" s="52" t="str">
        <f t="shared" si="141"/>
        <v>.</v>
      </c>
      <c r="BX90" s="52" t="str">
        <f t="shared" si="142"/>
        <v>.</v>
      </c>
      <c r="BY90" s="52" t="str">
        <f t="shared" si="143"/>
        <v>.</v>
      </c>
      <c r="BZ90" s="52" t="str">
        <f t="shared" si="144"/>
        <v>.</v>
      </c>
      <c r="CA90" s="44" t="str">
        <f t="shared" si="145"/>
        <v/>
      </c>
      <c r="CB90" s="52" t="str">
        <f t="shared" si="146"/>
        <v>.</v>
      </c>
      <c r="CC90" s="52" t="str">
        <f t="shared" si="147"/>
        <v>.</v>
      </c>
      <c r="CD90" s="52" t="str">
        <f t="shared" si="148"/>
        <v>.</v>
      </c>
      <c r="CE90" s="52" t="str">
        <f t="shared" si="149"/>
        <v>.</v>
      </c>
      <c r="CF90" s="52" t="str">
        <f t="shared" si="150"/>
        <v>.</v>
      </c>
      <c r="CG90" s="44" t="str">
        <f t="shared" si="151"/>
        <v/>
      </c>
    </row>
    <row r="91" spans="1:85" s="10" customFormat="1" ht="15" customHeight="1" x14ac:dyDescent="0.25">
      <c r="A91" s="283" t="str">
        <f>IF('Work Packages'!A91="","",'Work Packages'!A91)</f>
        <v/>
      </c>
      <c r="B91" s="284" t="str">
        <f>IF('Work Packages'!B91="","",'Work Packages'!B91)</f>
        <v/>
      </c>
      <c r="C91" s="284" t="str">
        <f>IF('Work Packages'!C91="","",'Work Packages'!C91)</f>
        <v/>
      </c>
      <c r="D91" s="285" t="str">
        <f>IF('Work Packages'!D91="","",'Work Packages'!D91)</f>
        <v/>
      </c>
      <c r="E91" s="4"/>
      <c r="F91" s="5">
        <v>0</v>
      </c>
      <c r="G91" s="60" t="str">
        <f>IF(E91="","",VLOOKUP(E91,'Personnel Base Data'!$A$5:$B$10,2,FALSE))</f>
        <v/>
      </c>
      <c r="H91" s="38" t="str">
        <f>IF(E91="","",VLOOKUP(E91,'Personnel Base Data'!$A$5:$C$10,3,FALSE)*F91*$D91/12)</f>
        <v/>
      </c>
      <c r="I91" s="4"/>
      <c r="J91" s="5">
        <v>0</v>
      </c>
      <c r="K91" s="58" t="str">
        <f>IF(I91="","",VLOOKUP(I91,'Personnel Base Data'!$E$5:$F$10,2,FALSE))</f>
        <v/>
      </c>
      <c r="L91" s="6" t="str">
        <f>IF(I91="","",VLOOKUP(I91,'Personnel Base Data'!$E$5:$G$10,3,FALSE)*J91*$D91/12)</f>
        <v/>
      </c>
      <c r="M91" s="4"/>
      <c r="N91" s="5">
        <v>0</v>
      </c>
      <c r="O91" s="55" t="str">
        <f>IF(M91="","",VLOOKUP(M91,'Personnel Base Data'!$I$5:$J$10,2,FALSE))</f>
        <v/>
      </c>
      <c r="P91" s="65" t="str">
        <f>IF(M91="","",VLOOKUP(M91,'Personnel Base Data'!$I$5:$K$10,3,FALSE)*N91*$D91/12)</f>
        <v/>
      </c>
      <c r="Q91" s="4"/>
      <c r="R91" s="5">
        <v>0</v>
      </c>
      <c r="S91" s="64" t="str">
        <f>IF(Q91="","",VLOOKUP(Q91,'Personnel Base Data'!$M$5:$N$10,2,FALSE))</f>
        <v/>
      </c>
      <c r="T91" s="7" t="str">
        <f>IF(Q91="","",VLOOKUP(Q91,'Personnel Base Data'!$M$5:$O$10,3,FALSE)*R91*$D91/12)</f>
        <v/>
      </c>
      <c r="U91" s="4"/>
      <c r="V91" s="5">
        <v>0</v>
      </c>
      <c r="W91" s="62" t="str">
        <f>IF(U91="","",VLOOKUP(U91,'Personnel Base Data'!$Q$5:$R$10,2,FALSE))</f>
        <v/>
      </c>
      <c r="X91" s="8" t="str">
        <f>IF(U91="","",VLOOKUP(U91,'Personnel Base Data'!$Q$5:$S$10,3,FALSE)*V91*$D91/12)</f>
        <v/>
      </c>
      <c r="Y91" s="4"/>
      <c r="Z91" s="5">
        <v>0</v>
      </c>
      <c r="AA91" s="128" t="str">
        <f>IF(Y91="","",VLOOKUP(Y91,'Personnel Base Data'!$U$5:$V$10,2,FALSE))</f>
        <v/>
      </c>
      <c r="AB91" s="129" t="str">
        <f>IF(Y91="","",VLOOKUP(Y91,'Personnel Base Data'!$U$5:$W$10,3,FALSE)*Z91*$D91/12)</f>
        <v/>
      </c>
      <c r="AC91" s="4"/>
      <c r="AD91" s="5">
        <v>0</v>
      </c>
      <c r="AE91" s="131" t="str">
        <f>IF(AC91="","",VLOOKUP(AC91,'Personnel Base Data'!$Y$5:$Z$10,2,FALSE))</f>
        <v/>
      </c>
      <c r="AF91" s="132" t="str">
        <f>IF(AC91="","",VLOOKUP(AC91,'Personnel Base Data'!$Y$5:$AA$10,3,FALSE)*AD91*$D91/12)</f>
        <v/>
      </c>
      <c r="AG91" s="4"/>
      <c r="AH91" s="5">
        <v>0</v>
      </c>
      <c r="AI91" s="141" t="str">
        <f>IF(AG91="","",VLOOKUP(AG91,'Personnel Base Data'!$AC$5:$AD$10,2,FALSE))</f>
        <v/>
      </c>
      <c r="AJ91" s="142" t="str">
        <f>IF(AG91="","",VLOOKUP(AG91,'Personnel Base Data'!$AC$5:$AE$10,3,FALSE)*AH91*$D91/12)</f>
        <v/>
      </c>
      <c r="AK91" s="44"/>
      <c r="AL91" s="52" t="str">
        <f t="shared" si="104"/>
        <v>.</v>
      </c>
      <c r="AM91" s="52" t="str">
        <f t="shared" si="105"/>
        <v>.</v>
      </c>
      <c r="AN91" s="52" t="str">
        <f t="shared" si="106"/>
        <v>.</v>
      </c>
      <c r="AO91" s="52" t="str">
        <f t="shared" si="107"/>
        <v>.</v>
      </c>
      <c r="AP91" s="52" t="str">
        <f t="shared" si="108"/>
        <v>.</v>
      </c>
      <c r="AQ91" s="44" t="str">
        <f t="shared" si="109"/>
        <v/>
      </c>
      <c r="AR91" s="52" t="str">
        <f t="shared" si="110"/>
        <v>.</v>
      </c>
      <c r="AS91" s="52" t="str">
        <f t="shared" si="111"/>
        <v>.</v>
      </c>
      <c r="AT91" s="52" t="str">
        <f t="shared" si="112"/>
        <v>.</v>
      </c>
      <c r="AU91" s="52" t="str">
        <f t="shared" si="113"/>
        <v>.</v>
      </c>
      <c r="AV91" s="52" t="str">
        <f t="shared" si="114"/>
        <v>.</v>
      </c>
      <c r="AW91" s="44" t="str">
        <f t="shared" si="115"/>
        <v/>
      </c>
      <c r="AX91" s="52" t="str">
        <f t="shared" si="116"/>
        <v>.</v>
      </c>
      <c r="AY91" s="52" t="str">
        <f t="shared" si="117"/>
        <v>.</v>
      </c>
      <c r="AZ91" s="52" t="str">
        <f t="shared" si="118"/>
        <v>.</v>
      </c>
      <c r="BA91" s="52" t="str">
        <f t="shared" si="119"/>
        <v>.</v>
      </c>
      <c r="BB91" s="52" t="str">
        <f t="shared" si="120"/>
        <v>.</v>
      </c>
      <c r="BC91" s="44" t="str">
        <f t="shared" si="121"/>
        <v/>
      </c>
      <c r="BD91" s="52" t="str">
        <f t="shared" si="122"/>
        <v>.</v>
      </c>
      <c r="BE91" s="52" t="str">
        <f t="shared" si="123"/>
        <v>.</v>
      </c>
      <c r="BF91" s="52" t="str">
        <f t="shared" si="124"/>
        <v>.</v>
      </c>
      <c r="BG91" s="52" t="str">
        <f t="shared" si="125"/>
        <v>.</v>
      </c>
      <c r="BH91" s="52" t="str">
        <f t="shared" si="126"/>
        <v>.</v>
      </c>
      <c r="BI91" s="44" t="str">
        <f t="shared" si="127"/>
        <v/>
      </c>
      <c r="BJ91" s="52" t="str">
        <f t="shared" si="128"/>
        <v>.</v>
      </c>
      <c r="BK91" s="52" t="str">
        <f t="shared" si="129"/>
        <v>.</v>
      </c>
      <c r="BL91" s="52" t="str">
        <f t="shared" si="130"/>
        <v>.</v>
      </c>
      <c r="BM91" s="52" t="str">
        <f t="shared" si="131"/>
        <v>.</v>
      </c>
      <c r="BN91" s="52" t="str">
        <f t="shared" si="132"/>
        <v>.</v>
      </c>
      <c r="BO91" s="44" t="str">
        <f t="shared" si="133"/>
        <v/>
      </c>
      <c r="BP91" s="52" t="str">
        <f t="shared" si="134"/>
        <v>.</v>
      </c>
      <c r="BQ91" s="52" t="str">
        <f t="shared" si="135"/>
        <v>.</v>
      </c>
      <c r="BR91" s="52" t="str">
        <f t="shared" si="136"/>
        <v>.</v>
      </c>
      <c r="BS91" s="52" t="str">
        <f t="shared" si="137"/>
        <v>.</v>
      </c>
      <c r="BT91" s="52" t="str">
        <f t="shared" si="138"/>
        <v>.</v>
      </c>
      <c r="BU91" s="44" t="str">
        <f t="shared" si="139"/>
        <v/>
      </c>
      <c r="BV91" s="52" t="str">
        <f t="shared" si="140"/>
        <v>.</v>
      </c>
      <c r="BW91" s="52" t="str">
        <f t="shared" si="141"/>
        <v>.</v>
      </c>
      <c r="BX91" s="52" t="str">
        <f t="shared" si="142"/>
        <v>.</v>
      </c>
      <c r="BY91" s="52" t="str">
        <f t="shared" si="143"/>
        <v>.</v>
      </c>
      <c r="BZ91" s="52" t="str">
        <f t="shared" si="144"/>
        <v>.</v>
      </c>
      <c r="CA91" s="44" t="str">
        <f t="shared" si="145"/>
        <v/>
      </c>
      <c r="CB91" s="52" t="str">
        <f t="shared" si="146"/>
        <v>.</v>
      </c>
      <c r="CC91" s="52" t="str">
        <f t="shared" si="147"/>
        <v>.</v>
      </c>
      <c r="CD91" s="52" t="str">
        <f t="shared" si="148"/>
        <v>.</v>
      </c>
      <c r="CE91" s="52" t="str">
        <f t="shared" si="149"/>
        <v>.</v>
      </c>
      <c r="CF91" s="52" t="str">
        <f t="shared" si="150"/>
        <v>.</v>
      </c>
      <c r="CG91" s="44" t="str">
        <f t="shared" si="151"/>
        <v/>
      </c>
    </row>
    <row r="92" spans="1:85" s="10" customFormat="1" ht="15" customHeight="1" x14ac:dyDescent="0.25">
      <c r="A92" s="283" t="str">
        <f>IF('Work Packages'!A92="","",'Work Packages'!A92)</f>
        <v/>
      </c>
      <c r="B92" s="284" t="str">
        <f>IF('Work Packages'!B92="","",'Work Packages'!B92)</f>
        <v/>
      </c>
      <c r="C92" s="284" t="str">
        <f>IF('Work Packages'!C92="","",'Work Packages'!C92)</f>
        <v/>
      </c>
      <c r="D92" s="285" t="str">
        <f>IF('Work Packages'!D92="","",'Work Packages'!D92)</f>
        <v/>
      </c>
      <c r="E92" s="4"/>
      <c r="F92" s="5">
        <v>0</v>
      </c>
      <c r="G92" s="60" t="str">
        <f>IF(E92="","",VLOOKUP(E92,'Personnel Base Data'!$A$5:$B$10,2,FALSE))</f>
        <v/>
      </c>
      <c r="H92" s="38" t="str">
        <f>IF(E92="","",VLOOKUP(E92,'Personnel Base Data'!$A$5:$C$10,3,FALSE)*F92*$D92/12)</f>
        <v/>
      </c>
      <c r="I92" s="4"/>
      <c r="J92" s="5">
        <v>0</v>
      </c>
      <c r="K92" s="58" t="str">
        <f>IF(I92="","",VLOOKUP(I92,'Personnel Base Data'!$E$5:$F$10,2,FALSE))</f>
        <v/>
      </c>
      <c r="L92" s="6" t="str">
        <f>IF(I92="","",VLOOKUP(I92,'Personnel Base Data'!$E$5:$G$10,3,FALSE)*J92*$D92/12)</f>
        <v/>
      </c>
      <c r="M92" s="4"/>
      <c r="N92" s="5">
        <v>0</v>
      </c>
      <c r="O92" s="55" t="str">
        <f>IF(M92="","",VLOOKUP(M92,'Personnel Base Data'!$I$5:$J$10,2,FALSE))</f>
        <v/>
      </c>
      <c r="P92" s="65" t="str">
        <f>IF(M92="","",VLOOKUP(M92,'Personnel Base Data'!$I$5:$K$10,3,FALSE)*N92*$D92/12)</f>
        <v/>
      </c>
      <c r="Q92" s="4"/>
      <c r="R92" s="5">
        <v>0</v>
      </c>
      <c r="S92" s="64" t="str">
        <f>IF(Q92="","",VLOOKUP(Q92,'Personnel Base Data'!$M$5:$N$10,2,FALSE))</f>
        <v/>
      </c>
      <c r="T92" s="7" t="str">
        <f>IF(Q92="","",VLOOKUP(Q92,'Personnel Base Data'!$M$5:$O$10,3,FALSE)*R92*$D92/12)</f>
        <v/>
      </c>
      <c r="U92" s="4"/>
      <c r="V92" s="5">
        <v>0</v>
      </c>
      <c r="W92" s="62" t="str">
        <f>IF(U92="","",VLOOKUP(U92,'Personnel Base Data'!$Q$5:$R$10,2,FALSE))</f>
        <v/>
      </c>
      <c r="X92" s="8" t="str">
        <f>IF(U92="","",VLOOKUP(U92,'Personnel Base Data'!$Q$5:$S$10,3,FALSE)*V92*$D92/12)</f>
        <v/>
      </c>
      <c r="Y92" s="4"/>
      <c r="Z92" s="5">
        <v>0</v>
      </c>
      <c r="AA92" s="128" t="str">
        <f>IF(Y92="","",VLOOKUP(Y92,'Personnel Base Data'!$U$5:$V$10,2,FALSE))</f>
        <v/>
      </c>
      <c r="AB92" s="129" t="str">
        <f>IF(Y92="","",VLOOKUP(Y92,'Personnel Base Data'!$U$5:$W$10,3,FALSE)*Z92*$D92/12)</f>
        <v/>
      </c>
      <c r="AC92" s="4"/>
      <c r="AD92" s="5">
        <v>0</v>
      </c>
      <c r="AE92" s="131" t="str">
        <f>IF(AC92="","",VLOOKUP(AC92,'Personnel Base Data'!$Y$5:$Z$10,2,FALSE))</f>
        <v/>
      </c>
      <c r="AF92" s="132" t="str">
        <f>IF(AC92="","",VLOOKUP(AC92,'Personnel Base Data'!$Y$5:$AA$10,3,FALSE)*AD92*$D92/12)</f>
        <v/>
      </c>
      <c r="AG92" s="4"/>
      <c r="AH92" s="5">
        <v>0</v>
      </c>
      <c r="AI92" s="141" t="str">
        <f>IF(AG92="","",VLOOKUP(AG92,'Personnel Base Data'!$AC$5:$AD$10,2,FALSE))</f>
        <v/>
      </c>
      <c r="AJ92" s="142" t="str">
        <f>IF(AG92="","",VLOOKUP(AG92,'Personnel Base Data'!$AC$5:$AE$10,3,FALSE)*AH92*$D92/12)</f>
        <v/>
      </c>
      <c r="AK92" s="44"/>
      <c r="AL92" s="52" t="str">
        <f t="shared" si="104"/>
        <v>.</v>
      </c>
      <c r="AM92" s="52" t="str">
        <f t="shared" si="105"/>
        <v>.</v>
      </c>
      <c r="AN92" s="52" t="str">
        <f t="shared" si="106"/>
        <v>.</v>
      </c>
      <c r="AO92" s="52" t="str">
        <f t="shared" si="107"/>
        <v>.</v>
      </c>
      <c r="AP92" s="52" t="str">
        <f t="shared" si="108"/>
        <v>.</v>
      </c>
      <c r="AQ92" s="44" t="str">
        <f t="shared" si="109"/>
        <v/>
      </c>
      <c r="AR92" s="52" t="str">
        <f t="shared" si="110"/>
        <v>.</v>
      </c>
      <c r="AS92" s="52" t="str">
        <f t="shared" si="111"/>
        <v>.</v>
      </c>
      <c r="AT92" s="52" t="str">
        <f t="shared" si="112"/>
        <v>.</v>
      </c>
      <c r="AU92" s="52" t="str">
        <f t="shared" si="113"/>
        <v>.</v>
      </c>
      <c r="AV92" s="52" t="str">
        <f t="shared" si="114"/>
        <v>.</v>
      </c>
      <c r="AW92" s="44" t="str">
        <f t="shared" si="115"/>
        <v/>
      </c>
      <c r="AX92" s="52" t="str">
        <f t="shared" si="116"/>
        <v>.</v>
      </c>
      <c r="AY92" s="52" t="str">
        <f t="shared" si="117"/>
        <v>.</v>
      </c>
      <c r="AZ92" s="52" t="str">
        <f t="shared" si="118"/>
        <v>.</v>
      </c>
      <c r="BA92" s="52" t="str">
        <f t="shared" si="119"/>
        <v>.</v>
      </c>
      <c r="BB92" s="52" t="str">
        <f t="shared" si="120"/>
        <v>.</v>
      </c>
      <c r="BC92" s="44" t="str">
        <f t="shared" si="121"/>
        <v/>
      </c>
      <c r="BD92" s="52" t="str">
        <f t="shared" si="122"/>
        <v>.</v>
      </c>
      <c r="BE92" s="52" t="str">
        <f t="shared" si="123"/>
        <v>.</v>
      </c>
      <c r="BF92" s="52" t="str">
        <f t="shared" si="124"/>
        <v>.</v>
      </c>
      <c r="BG92" s="52" t="str">
        <f t="shared" si="125"/>
        <v>.</v>
      </c>
      <c r="BH92" s="52" t="str">
        <f t="shared" si="126"/>
        <v>.</v>
      </c>
      <c r="BI92" s="44" t="str">
        <f t="shared" si="127"/>
        <v/>
      </c>
      <c r="BJ92" s="52" t="str">
        <f t="shared" si="128"/>
        <v>.</v>
      </c>
      <c r="BK92" s="52" t="str">
        <f t="shared" si="129"/>
        <v>.</v>
      </c>
      <c r="BL92" s="52" t="str">
        <f t="shared" si="130"/>
        <v>.</v>
      </c>
      <c r="BM92" s="52" t="str">
        <f t="shared" si="131"/>
        <v>.</v>
      </c>
      <c r="BN92" s="52" t="str">
        <f t="shared" si="132"/>
        <v>.</v>
      </c>
      <c r="BO92" s="44" t="str">
        <f t="shared" si="133"/>
        <v/>
      </c>
      <c r="BP92" s="52" t="str">
        <f t="shared" si="134"/>
        <v>.</v>
      </c>
      <c r="BQ92" s="52" t="str">
        <f t="shared" si="135"/>
        <v>.</v>
      </c>
      <c r="BR92" s="52" t="str">
        <f t="shared" si="136"/>
        <v>.</v>
      </c>
      <c r="BS92" s="52" t="str">
        <f t="shared" si="137"/>
        <v>.</v>
      </c>
      <c r="BT92" s="52" t="str">
        <f t="shared" si="138"/>
        <v>.</v>
      </c>
      <c r="BU92" s="44" t="str">
        <f t="shared" si="139"/>
        <v/>
      </c>
      <c r="BV92" s="52" t="str">
        <f t="shared" si="140"/>
        <v>.</v>
      </c>
      <c r="BW92" s="52" t="str">
        <f t="shared" si="141"/>
        <v>.</v>
      </c>
      <c r="BX92" s="52" t="str">
        <f t="shared" si="142"/>
        <v>.</v>
      </c>
      <c r="BY92" s="52" t="str">
        <f t="shared" si="143"/>
        <v>.</v>
      </c>
      <c r="BZ92" s="52" t="str">
        <f t="shared" si="144"/>
        <v>.</v>
      </c>
      <c r="CA92" s="44" t="str">
        <f t="shared" si="145"/>
        <v/>
      </c>
      <c r="CB92" s="52" t="str">
        <f t="shared" si="146"/>
        <v>.</v>
      </c>
      <c r="CC92" s="52" t="str">
        <f t="shared" si="147"/>
        <v>.</v>
      </c>
      <c r="CD92" s="52" t="str">
        <f t="shared" si="148"/>
        <v>.</v>
      </c>
      <c r="CE92" s="52" t="str">
        <f t="shared" si="149"/>
        <v>.</v>
      </c>
      <c r="CF92" s="52" t="str">
        <f t="shared" si="150"/>
        <v>.</v>
      </c>
      <c r="CG92" s="44" t="str">
        <f t="shared" si="151"/>
        <v/>
      </c>
    </row>
    <row r="93" spans="1:85" s="10" customFormat="1" ht="15" customHeight="1" x14ac:dyDescent="0.25">
      <c r="A93" s="283" t="str">
        <f>IF('Work Packages'!A93="","",'Work Packages'!A93)</f>
        <v/>
      </c>
      <c r="B93" s="284" t="str">
        <f>IF('Work Packages'!B93="","",'Work Packages'!B93)</f>
        <v/>
      </c>
      <c r="C93" s="284" t="str">
        <f>IF('Work Packages'!C93="","",'Work Packages'!C93)</f>
        <v/>
      </c>
      <c r="D93" s="285" t="str">
        <f>IF('Work Packages'!D93="","",'Work Packages'!D93)</f>
        <v/>
      </c>
      <c r="E93" s="4"/>
      <c r="F93" s="5">
        <v>0</v>
      </c>
      <c r="G93" s="60" t="str">
        <f>IF(E93="","",VLOOKUP(E93,'Personnel Base Data'!$A$5:$B$10,2,FALSE))</f>
        <v/>
      </c>
      <c r="H93" s="38" t="str">
        <f>IF(E93="","",VLOOKUP(E93,'Personnel Base Data'!$A$5:$C$10,3,FALSE)*F93*$D93/12)</f>
        <v/>
      </c>
      <c r="I93" s="4"/>
      <c r="J93" s="5">
        <v>0</v>
      </c>
      <c r="K93" s="58" t="str">
        <f>IF(I93="","",VLOOKUP(I93,'Personnel Base Data'!$E$5:$F$10,2,FALSE))</f>
        <v/>
      </c>
      <c r="L93" s="6" t="str">
        <f>IF(I93="","",VLOOKUP(I93,'Personnel Base Data'!$E$5:$G$10,3,FALSE)*J93*$D93/12)</f>
        <v/>
      </c>
      <c r="M93" s="4"/>
      <c r="N93" s="5">
        <v>0</v>
      </c>
      <c r="O93" s="55" t="str">
        <f>IF(M93="","",VLOOKUP(M93,'Personnel Base Data'!$I$5:$J$10,2,FALSE))</f>
        <v/>
      </c>
      <c r="P93" s="65" t="str">
        <f>IF(M93="","",VLOOKUP(M93,'Personnel Base Data'!$I$5:$K$10,3,FALSE)*N93*$D93/12)</f>
        <v/>
      </c>
      <c r="Q93" s="4"/>
      <c r="R93" s="5">
        <v>0</v>
      </c>
      <c r="S93" s="64" t="str">
        <f>IF(Q93="","",VLOOKUP(Q93,'Personnel Base Data'!$M$5:$N$10,2,FALSE))</f>
        <v/>
      </c>
      <c r="T93" s="7" t="str">
        <f>IF(Q93="","",VLOOKUP(Q93,'Personnel Base Data'!$M$5:$O$10,3,FALSE)*R93*$D93/12)</f>
        <v/>
      </c>
      <c r="U93" s="4"/>
      <c r="V93" s="5">
        <v>0</v>
      </c>
      <c r="W93" s="62" t="str">
        <f>IF(U93="","",VLOOKUP(U93,'Personnel Base Data'!$Q$5:$R$10,2,FALSE))</f>
        <v/>
      </c>
      <c r="X93" s="8" t="str">
        <f>IF(U93="","",VLOOKUP(U93,'Personnel Base Data'!$Q$5:$S$10,3,FALSE)*V93*$D93/12)</f>
        <v/>
      </c>
      <c r="Y93" s="4"/>
      <c r="Z93" s="5">
        <v>0</v>
      </c>
      <c r="AA93" s="128" t="str">
        <f>IF(Y93="","",VLOOKUP(Y93,'Personnel Base Data'!$U$5:$V$10,2,FALSE))</f>
        <v/>
      </c>
      <c r="AB93" s="129" t="str">
        <f>IF(Y93="","",VLOOKUP(Y93,'Personnel Base Data'!$U$5:$W$10,3,FALSE)*Z93*$D93/12)</f>
        <v/>
      </c>
      <c r="AC93" s="4"/>
      <c r="AD93" s="5">
        <v>0</v>
      </c>
      <c r="AE93" s="131" t="str">
        <f>IF(AC93="","",VLOOKUP(AC93,'Personnel Base Data'!$Y$5:$Z$10,2,FALSE))</f>
        <v/>
      </c>
      <c r="AF93" s="132" t="str">
        <f>IF(AC93="","",VLOOKUP(AC93,'Personnel Base Data'!$Y$5:$AA$10,3,FALSE)*AD93*$D93/12)</f>
        <v/>
      </c>
      <c r="AG93" s="4"/>
      <c r="AH93" s="5">
        <v>0</v>
      </c>
      <c r="AI93" s="141" t="str">
        <f>IF(AG93="","",VLOOKUP(AG93,'Personnel Base Data'!$AC$5:$AD$10,2,FALSE))</f>
        <v/>
      </c>
      <c r="AJ93" s="142" t="str">
        <f>IF(AG93="","",VLOOKUP(AG93,'Personnel Base Data'!$AC$5:$AE$10,3,FALSE)*AH93*$D93/12)</f>
        <v/>
      </c>
      <c r="AK93" s="44"/>
      <c r="AL93" s="52" t="str">
        <f t="shared" si="104"/>
        <v>.</v>
      </c>
      <c r="AM93" s="52" t="str">
        <f t="shared" si="105"/>
        <v>.</v>
      </c>
      <c r="AN93" s="52" t="str">
        <f t="shared" si="106"/>
        <v>.</v>
      </c>
      <c r="AO93" s="52" t="str">
        <f t="shared" si="107"/>
        <v>.</v>
      </c>
      <c r="AP93" s="52" t="str">
        <f t="shared" si="108"/>
        <v>.</v>
      </c>
      <c r="AQ93" s="44" t="str">
        <f t="shared" si="109"/>
        <v/>
      </c>
      <c r="AR93" s="52" t="str">
        <f t="shared" si="110"/>
        <v>.</v>
      </c>
      <c r="AS93" s="52" t="str">
        <f t="shared" si="111"/>
        <v>.</v>
      </c>
      <c r="AT93" s="52" t="str">
        <f t="shared" si="112"/>
        <v>.</v>
      </c>
      <c r="AU93" s="52" t="str">
        <f t="shared" si="113"/>
        <v>.</v>
      </c>
      <c r="AV93" s="52" t="str">
        <f t="shared" si="114"/>
        <v>.</v>
      </c>
      <c r="AW93" s="44" t="str">
        <f t="shared" si="115"/>
        <v/>
      </c>
      <c r="AX93" s="52" t="str">
        <f t="shared" si="116"/>
        <v>.</v>
      </c>
      <c r="AY93" s="52" t="str">
        <f t="shared" si="117"/>
        <v>.</v>
      </c>
      <c r="AZ93" s="52" t="str">
        <f t="shared" si="118"/>
        <v>.</v>
      </c>
      <c r="BA93" s="52" t="str">
        <f t="shared" si="119"/>
        <v>.</v>
      </c>
      <c r="BB93" s="52" t="str">
        <f t="shared" si="120"/>
        <v>.</v>
      </c>
      <c r="BC93" s="44" t="str">
        <f t="shared" si="121"/>
        <v/>
      </c>
      <c r="BD93" s="52" t="str">
        <f t="shared" si="122"/>
        <v>.</v>
      </c>
      <c r="BE93" s="52" t="str">
        <f t="shared" si="123"/>
        <v>.</v>
      </c>
      <c r="BF93" s="52" t="str">
        <f t="shared" si="124"/>
        <v>.</v>
      </c>
      <c r="BG93" s="52" t="str">
        <f t="shared" si="125"/>
        <v>.</v>
      </c>
      <c r="BH93" s="52" t="str">
        <f t="shared" si="126"/>
        <v>.</v>
      </c>
      <c r="BI93" s="44" t="str">
        <f t="shared" si="127"/>
        <v/>
      </c>
      <c r="BJ93" s="52" t="str">
        <f t="shared" si="128"/>
        <v>.</v>
      </c>
      <c r="BK93" s="52" t="str">
        <f t="shared" si="129"/>
        <v>.</v>
      </c>
      <c r="BL93" s="52" t="str">
        <f t="shared" si="130"/>
        <v>.</v>
      </c>
      <c r="BM93" s="52" t="str">
        <f t="shared" si="131"/>
        <v>.</v>
      </c>
      <c r="BN93" s="52" t="str">
        <f t="shared" si="132"/>
        <v>.</v>
      </c>
      <c r="BO93" s="44" t="str">
        <f t="shared" si="133"/>
        <v/>
      </c>
      <c r="BP93" s="52" t="str">
        <f t="shared" si="134"/>
        <v>.</v>
      </c>
      <c r="BQ93" s="52" t="str">
        <f t="shared" si="135"/>
        <v>.</v>
      </c>
      <c r="BR93" s="52" t="str">
        <f t="shared" si="136"/>
        <v>.</v>
      </c>
      <c r="BS93" s="52" t="str">
        <f t="shared" si="137"/>
        <v>.</v>
      </c>
      <c r="BT93" s="52" t="str">
        <f t="shared" si="138"/>
        <v>.</v>
      </c>
      <c r="BU93" s="44" t="str">
        <f t="shared" si="139"/>
        <v/>
      </c>
      <c r="BV93" s="52" t="str">
        <f t="shared" si="140"/>
        <v>.</v>
      </c>
      <c r="BW93" s="52" t="str">
        <f t="shared" si="141"/>
        <v>.</v>
      </c>
      <c r="BX93" s="52" t="str">
        <f t="shared" si="142"/>
        <v>.</v>
      </c>
      <c r="BY93" s="52" t="str">
        <f t="shared" si="143"/>
        <v>.</v>
      </c>
      <c r="BZ93" s="52" t="str">
        <f t="shared" si="144"/>
        <v>.</v>
      </c>
      <c r="CA93" s="44" t="str">
        <f t="shared" si="145"/>
        <v/>
      </c>
      <c r="CB93" s="52" t="str">
        <f t="shared" si="146"/>
        <v>.</v>
      </c>
      <c r="CC93" s="52" t="str">
        <f t="shared" si="147"/>
        <v>.</v>
      </c>
      <c r="CD93" s="52" t="str">
        <f t="shared" si="148"/>
        <v>.</v>
      </c>
      <c r="CE93" s="52" t="str">
        <f t="shared" si="149"/>
        <v>.</v>
      </c>
      <c r="CF93" s="52" t="str">
        <f t="shared" si="150"/>
        <v>.</v>
      </c>
      <c r="CG93" s="44" t="str">
        <f t="shared" si="151"/>
        <v/>
      </c>
    </row>
    <row r="94" spans="1:85" s="10" customFormat="1" ht="15" customHeight="1" x14ac:dyDescent="0.25">
      <c r="A94" s="283" t="str">
        <f>IF('Work Packages'!A94="","",'Work Packages'!A94)</f>
        <v/>
      </c>
      <c r="B94" s="284" t="str">
        <f>IF('Work Packages'!B94="","",'Work Packages'!B94)</f>
        <v/>
      </c>
      <c r="C94" s="284" t="str">
        <f>IF('Work Packages'!C94="","",'Work Packages'!C94)</f>
        <v/>
      </c>
      <c r="D94" s="285" t="str">
        <f>IF('Work Packages'!D94="","",'Work Packages'!D94)</f>
        <v/>
      </c>
      <c r="E94" s="4"/>
      <c r="F94" s="5">
        <v>0</v>
      </c>
      <c r="G94" s="60" t="str">
        <f>IF(E94="","",VLOOKUP(E94,'Personnel Base Data'!$A$5:$B$10,2,FALSE))</f>
        <v/>
      </c>
      <c r="H94" s="38" t="str">
        <f>IF(E94="","",VLOOKUP(E94,'Personnel Base Data'!$A$5:$C$10,3,FALSE)*F94*$D94/12)</f>
        <v/>
      </c>
      <c r="I94" s="4"/>
      <c r="J94" s="5">
        <v>0</v>
      </c>
      <c r="K94" s="58" t="str">
        <f>IF(I94="","",VLOOKUP(I94,'Personnel Base Data'!$E$5:$F$10,2,FALSE))</f>
        <v/>
      </c>
      <c r="L94" s="6" t="str">
        <f>IF(I94="","",VLOOKUP(I94,'Personnel Base Data'!$E$5:$G$10,3,FALSE)*J94*$D94/12)</f>
        <v/>
      </c>
      <c r="M94" s="4"/>
      <c r="N94" s="5">
        <v>0</v>
      </c>
      <c r="O94" s="55" t="str">
        <f>IF(M94="","",VLOOKUP(M94,'Personnel Base Data'!$I$5:$J$10,2,FALSE))</f>
        <v/>
      </c>
      <c r="P94" s="65" t="str">
        <f>IF(M94="","",VLOOKUP(M94,'Personnel Base Data'!$I$5:$K$10,3,FALSE)*N94*$D94/12)</f>
        <v/>
      </c>
      <c r="Q94" s="4"/>
      <c r="R94" s="5">
        <v>0</v>
      </c>
      <c r="S94" s="64" t="str">
        <f>IF(Q94="","",VLOOKUP(Q94,'Personnel Base Data'!$M$5:$N$10,2,FALSE))</f>
        <v/>
      </c>
      <c r="T94" s="7" t="str">
        <f>IF(Q94="","",VLOOKUP(Q94,'Personnel Base Data'!$M$5:$O$10,3,FALSE)*R94*$D94/12)</f>
        <v/>
      </c>
      <c r="U94" s="4"/>
      <c r="V94" s="5">
        <v>0</v>
      </c>
      <c r="W94" s="62" t="str">
        <f>IF(U94="","",VLOOKUP(U94,'Personnel Base Data'!$Q$5:$R$10,2,FALSE))</f>
        <v/>
      </c>
      <c r="X94" s="8" t="str">
        <f>IF(U94="","",VLOOKUP(U94,'Personnel Base Data'!$Q$5:$S$10,3,FALSE)*V94*$D94/12)</f>
        <v/>
      </c>
      <c r="Y94" s="4"/>
      <c r="Z94" s="5">
        <v>0</v>
      </c>
      <c r="AA94" s="128" t="str">
        <f>IF(Y94="","",VLOOKUP(Y94,'Personnel Base Data'!$U$5:$V$10,2,FALSE))</f>
        <v/>
      </c>
      <c r="AB94" s="129" t="str">
        <f>IF(Y94="","",VLOOKUP(Y94,'Personnel Base Data'!$U$5:$W$10,3,FALSE)*Z94*$D94/12)</f>
        <v/>
      </c>
      <c r="AC94" s="4"/>
      <c r="AD94" s="5">
        <v>0</v>
      </c>
      <c r="AE94" s="131" t="str">
        <f>IF(AC94="","",VLOOKUP(AC94,'Personnel Base Data'!$Y$5:$Z$10,2,FALSE))</f>
        <v/>
      </c>
      <c r="AF94" s="132" t="str">
        <f>IF(AC94="","",VLOOKUP(AC94,'Personnel Base Data'!$Y$5:$AA$10,3,FALSE)*AD94*$D94/12)</f>
        <v/>
      </c>
      <c r="AG94" s="4"/>
      <c r="AH94" s="5">
        <v>0</v>
      </c>
      <c r="AI94" s="141" t="str">
        <f>IF(AG94="","",VLOOKUP(AG94,'Personnel Base Data'!$AC$5:$AD$10,2,FALSE))</f>
        <v/>
      </c>
      <c r="AJ94" s="142" t="str">
        <f>IF(AG94="","",VLOOKUP(AG94,'Personnel Base Data'!$AC$5:$AE$10,3,FALSE)*AH94*$D94/12)</f>
        <v/>
      </c>
      <c r="AK94" s="44"/>
      <c r="AL94" s="52" t="str">
        <f t="shared" si="104"/>
        <v>.</v>
      </c>
      <c r="AM94" s="52" t="str">
        <f t="shared" si="105"/>
        <v>.</v>
      </c>
      <c r="AN94" s="52" t="str">
        <f t="shared" si="106"/>
        <v>.</v>
      </c>
      <c r="AO94" s="52" t="str">
        <f t="shared" si="107"/>
        <v>.</v>
      </c>
      <c r="AP94" s="52" t="str">
        <f t="shared" si="108"/>
        <v>.</v>
      </c>
      <c r="AQ94" s="44" t="str">
        <f t="shared" si="109"/>
        <v/>
      </c>
      <c r="AR94" s="52" t="str">
        <f t="shared" si="110"/>
        <v>.</v>
      </c>
      <c r="AS94" s="52" t="str">
        <f t="shared" si="111"/>
        <v>.</v>
      </c>
      <c r="AT94" s="52" t="str">
        <f t="shared" si="112"/>
        <v>.</v>
      </c>
      <c r="AU94" s="52" t="str">
        <f t="shared" si="113"/>
        <v>.</v>
      </c>
      <c r="AV94" s="52" t="str">
        <f t="shared" si="114"/>
        <v>.</v>
      </c>
      <c r="AW94" s="44" t="str">
        <f t="shared" si="115"/>
        <v/>
      </c>
      <c r="AX94" s="52" t="str">
        <f t="shared" si="116"/>
        <v>.</v>
      </c>
      <c r="AY94" s="52" t="str">
        <f t="shared" si="117"/>
        <v>.</v>
      </c>
      <c r="AZ94" s="52" t="str">
        <f t="shared" si="118"/>
        <v>.</v>
      </c>
      <c r="BA94" s="52" t="str">
        <f t="shared" si="119"/>
        <v>.</v>
      </c>
      <c r="BB94" s="52" t="str">
        <f t="shared" si="120"/>
        <v>.</v>
      </c>
      <c r="BC94" s="44" t="str">
        <f t="shared" si="121"/>
        <v/>
      </c>
      <c r="BD94" s="52" t="str">
        <f t="shared" si="122"/>
        <v>.</v>
      </c>
      <c r="BE94" s="52" t="str">
        <f t="shared" si="123"/>
        <v>.</v>
      </c>
      <c r="BF94" s="52" t="str">
        <f t="shared" si="124"/>
        <v>.</v>
      </c>
      <c r="BG94" s="52" t="str">
        <f t="shared" si="125"/>
        <v>.</v>
      </c>
      <c r="BH94" s="52" t="str">
        <f t="shared" si="126"/>
        <v>.</v>
      </c>
      <c r="BI94" s="44" t="str">
        <f t="shared" si="127"/>
        <v/>
      </c>
      <c r="BJ94" s="52" t="str">
        <f t="shared" si="128"/>
        <v>.</v>
      </c>
      <c r="BK94" s="52" t="str">
        <f t="shared" si="129"/>
        <v>.</v>
      </c>
      <c r="BL94" s="52" t="str">
        <f t="shared" si="130"/>
        <v>.</v>
      </c>
      <c r="BM94" s="52" t="str">
        <f t="shared" si="131"/>
        <v>.</v>
      </c>
      <c r="BN94" s="52" t="str">
        <f t="shared" si="132"/>
        <v>.</v>
      </c>
      <c r="BO94" s="44" t="str">
        <f t="shared" si="133"/>
        <v/>
      </c>
      <c r="BP94" s="52" t="str">
        <f t="shared" si="134"/>
        <v>.</v>
      </c>
      <c r="BQ94" s="52" t="str">
        <f t="shared" si="135"/>
        <v>.</v>
      </c>
      <c r="BR94" s="52" t="str">
        <f t="shared" si="136"/>
        <v>.</v>
      </c>
      <c r="BS94" s="52" t="str">
        <f t="shared" si="137"/>
        <v>.</v>
      </c>
      <c r="BT94" s="52" t="str">
        <f t="shared" si="138"/>
        <v>.</v>
      </c>
      <c r="BU94" s="44" t="str">
        <f t="shared" si="139"/>
        <v/>
      </c>
      <c r="BV94" s="52" t="str">
        <f t="shared" si="140"/>
        <v>.</v>
      </c>
      <c r="BW94" s="52" t="str">
        <f t="shared" si="141"/>
        <v>.</v>
      </c>
      <c r="BX94" s="52" t="str">
        <f t="shared" si="142"/>
        <v>.</v>
      </c>
      <c r="BY94" s="52" t="str">
        <f t="shared" si="143"/>
        <v>.</v>
      </c>
      <c r="BZ94" s="52" t="str">
        <f t="shared" si="144"/>
        <v>.</v>
      </c>
      <c r="CA94" s="44" t="str">
        <f t="shared" si="145"/>
        <v/>
      </c>
      <c r="CB94" s="52" t="str">
        <f t="shared" si="146"/>
        <v>.</v>
      </c>
      <c r="CC94" s="52" t="str">
        <f t="shared" si="147"/>
        <v>.</v>
      </c>
      <c r="CD94" s="52" t="str">
        <f t="shared" si="148"/>
        <v>.</v>
      </c>
      <c r="CE94" s="52" t="str">
        <f t="shared" si="149"/>
        <v>.</v>
      </c>
      <c r="CF94" s="52" t="str">
        <f t="shared" si="150"/>
        <v>.</v>
      </c>
      <c r="CG94" s="44" t="str">
        <f t="shared" si="151"/>
        <v/>
      </c>
    </row>
  </sheetData>
  <sheetProtection algorithmName="SHA-512" hashValue="n4+NlRBtuHj/ScUYHoGSrRBUy9lGBIMmBKjkEO9IRVq3XzfsCGY6AnizrWuXF0qhmi2GTQCeNTsU74dKThXGCw==" saltValue="I1T1G7Ar6WCTh9U1o/Zc1Q==" spinCount="100000" sheet="1" formatCells="0" formatColumns="0" formatRows="0" insertColumns="0" insertRows="0" insertHyperlinks="0" deleteColumns="0" deleteRows="0" selectLockedCells="1" sort="0" autoFilter="0" pivotTables="0"/>
  <conditionalFormatting sqref="A5:A10">
    <cfRule type="expression" dxfId="143" priority="1274">
      <formula>AND(LEFT(A5,1)="0")</formula>
    </cfRule>
    <cfRule type="expression" dxfId="142" priority="1275">
      <formula>AND(LEFT(A5,1)="5")</formula>
    </cfRule>
    <cfRule type="expression" dxfId="141" priority="1276">
      <formula>AND(LEFT(A5,1)="4")</formula>
    </cfRule>
    <cfRule type="expression" dxfId="140" priority="1277">
      <formula>AND(LEFT(A5,1)="3")</formula>
    </cfRule>
    <cfRule type="expression" dxfId="139" priority="1278">
      <formula>AND(LEFT(A5,1)="2")</formula>
    </cfRule>
    <cfRule type="expression" dxfId="138" priority="1279">
      <formula>AND(LEFT(A5,1)="1")</formula>
    </cfRule>
  </conditionalFormatting>
  <conditionalFormatting sqref="A11:A16">
    <cfRule type="expression" dxfId="137" priority="258">
      <formula>AND(LEFT(A11,1)="0")</formula>
    </cfRule>
    <cfRule type="expression" dxfId="136" priority="259">
      <formula>AND(LEFT(A11,1)="5")</formula>
    </cfRule>
    <cfRule type="expression" dxfId="135" priority="260">
      <formula>AND(LEFT(A11,1)="4")</formula>
    </cfRule>
    <cfRule type="expression" dxfId="134" priority="261">
      <formula>AND(LEFT(A11,1)="3")</formula>
    </cfRule>
    <cfRule type="expression" dxfId="133" priority="262">
      <formula>AND(LEFT(A11,1)="2")</formula>
    </cfRule>
    <cfRule type="expression" dxfId="132" priority="263">
      <formula>AND(LEFT(A11,1)="1")</formula>
    </cfRule>
  </conditionalFormatting>
  <conditionalFormatting sqref="A17:A22">
    <cfRule type="expression" dxfId="131" priority="226">
      <formula>AND(LEFT(A17,1)="0")</formula>
    </cfRule>
    <cfRule type="expression" dxfId="130" priority="227">
      <formula>AND(LEFT(A17,1)="5")</formula>
    </cfRule>
    <cfRule type="expression" dxfId="129" priority="228">
      <formula>AND(LEFT(A17,1)="4")</formula>
    </cfRule>
    <cfRule type="expression" dxfId="128" priority="229">
      <formula>AND(LEFT(A17,1)="3")</formula>
    </cfRule>
    <cfRule type="expression" dxfId="127" priority="230">
      <formula>AND(LEFT(A17,1)="2")</formula>
    </cfRule>
    <cfRule type="expression" dxfId="126" priority="231">
      <formula>AND(LEFT(A17,1)="1")</formula>
    </cfRule>
  </conditionalFormatting>
  <conditionalFormatting sqref="AL4:AP4">
    <cfRule type="expression" dxfId="125" priority="1512">
      <formula>ISEVEN(AL4+1)</formula>
    </cfRule>
  </conditionalFormatting>
  <conditionalFormatting sqref="AR4:AV94 AX4:BB94 BD4:BH94 BV4:BZ94 CB4:CF94 BP4:BT94 AR1:AV1 AX1:BB1 BD1:BH1 BP1:BT1 BV1:BZ1 CB1:CF1 AL1:AP1">
    <cfRule type="expression" dxfId="124" priority="1514">
      <formula>AND($B1&lt;AL$3,$C1&gt;=AK$3,$B1=$C1,$C1&lt;&gt;"")</formula>
    </cfRule>
    <cfRule type="expression" dxfId="123" priority="1515">
      <formula>AND($B1&lt;AL$3,AL$3&lt;=$C1)</formula>
    </cfRule>
  </conditionalFormatting>
  <conditionalFormatting sqref="A93:A94">
    <cfRule type="expression" dxfId="122" priority="60">
      <formula>AND(LEFT(A93,1)="0")</formula>
    </cfRule>
    <cfRule type="expression" dxfId="121" priority="61">
      <formula>AND(LEFT(A93,1)="5")</formula>
    </cfRule>
    <cfRule type="expression" dxfId="120" priority="62">
      <formula>AND(LEFT(A93,1)="4")</formula>
    </cfRule>
    <cfRule type="expression" dxfId="119" priority="63">
      <formula>AND(LEFT(A93,1)="3")</formula>
    </cfRule>
    <cfRule type="expression" dxfId="118" priority="64">
      <formula>AND(LEFT(A93,1)="2")</formula>
    </cfRule>
    <cfRule type="expression" dxfId="117" priority="65">
      <formula>AND(LEFT(A93,1)="1")</formula>
    </cfRule>
  </conditionalFormatting>
  <conditionalFormatting sqref="A23:A25">
    <cfRule type="expression" dxfId="116" priority="160">
      <formula>AND(LEFT(A23,1)="0")</formula>
    </cfRule>
    <cfRule type="expression" dxfId="115" priority="161">
      <formula>AND(LEFT(A23,1)="5")</formula>
    </cfRule>
    <cfRule type="expression" dxfId="114" priority="162">
      <formula>AND(LEFT(A23,1)="4")</formula>
    </cfRule>
    <cfRule type="expression" dxfId="113" priority="163">
      <formula>AND(LEFT(A23,1)="3")</formula>
    </cfRule>
    <cfRule type="expression" dxfId="112" priority="164">
      <formula>AND(LEFT(A23,1)="2")</formula>
    </cfRule>
    <cfRule type="expression" dxfId="111" priority="165">
      <formula>AND(LEFT(A23,1)="1")</formula>
    </cfRule>
  </conditionalFormatting>
  <conditionalFormatting sqref="A26:A31">
    <cfRule type="expression" dxfId="110" priority="154">
      <formula>AND(LEFT(A26,1)="0")</formula>
    </cfRule>
    <cfRule type="expression" dxfId="109" priority="155">
      <formula>AND(LEFT(A26,1)="5")</formula>
    </cfRule>
    <cfRule type="expression" dxfId="108" priority="156">
      <formula>AND(LEFT(A26,1)="4")</formula>
    </cfRule>
    <cfRule type="expression" dxfId="107" priority="157">
      <formula>AND(LEFT(A26,1)="3")</formula>
    </cfRule>
    <cfRule type="expression" dxfId="106" priority="158">
      <formula>AND(LEFT(A26,1)="2")</formula>
    </cfRule>
    <cfRule type="expression" dxfId="105" priority="159">
      <formula>AND(LEFT(A26,1)="1")</formula>
    </cfRule>
  </conditionalFormatting>
  <conditionalFormatting sqref="A32:A36">
    <cfRule type="expression" dxfId="104" priority="148">
      <formula>AND(LEFT(A32,1)="0")</formula>
    </cfRule>
    <cfRule type="expression" dxfId="103" priority="149">
      <formula>AND(LEFT(A32,1)="5")</formula>
    </cfRule>
    <cfRule type="expression" dxfId="102" priority="150">
      <formula>AND(LEFT(A32,1)="4")</formula>
    </cfRule>
    <cfRule type="expression" dxfId="101" priority="151">
      <formula>AND(LEFT(A32,1)="3")</formula>
    </cfRule>
    <cfRule type="expression" dxfId="100" priority="152">
      <formula>AND(LEFT(A32,1)="2")</formula>
    </cfRule>
    <cfRule type="expression" dxfId="99" priority="153">
      <formula>AND(LEFT(A32,1)="1")</formula>
    </cfRule>
  </conditionalFormatting>
  <conditionalFormatting sqref="A37:A39">
    <cfRule type="expression" dxfId="98" priority="140">
      <formula>AND(LEFT(A37,1)="0")</formula>
    </cfRule>
    <cfRule type="expression" dxfId="97" priority="141">
      <formula>AND(LEFT(A37,1)="5")</formula>
    </cfRule>
    <cfRule type="expression" dxfId="96" priority="142">
      <formula>AND(LEFT(A37,1)="4")</formula>
    </cfRule>
    <cfRule type="expression" dxfId="95" priority="143">
      <formula>AND(LEFT(A37,1)="3")</formula>
    </cfRule>
    <cfRule type="expression" dxfId="94" priority="144">
      <formula>AND(LEFT(A37,1)="2")</formula>
    </cfRule>
    <cfRule type="expression" dxfId="93" priority="145">
      <formula>AND(LEFT(A37,1)="1")</formula>
    </cfRule>
  </conditionalFormatting>
  <conditionalFormatting sqref="A40:A45">
    <cfRule type="expression" dxfId="92" priority="134">
      <formula>AND(LEFT(A40,1)="0")</formula>
    </cfRule>
    <cfRule type="expression" dxfId="91" priority="135">
      <formula>AND(LEFT(A40,1)="5")</formula>
    </cfRule>
    <cfRule type="expression" dxfId="90" priority="136">
      <formula>AND(LEFT(A40,1)="4")</formula>
    </cfRule>
    <cfRule type="expression" dxfId="89" priority="137">
      <formula>AND(LEFT(A40,1)="3")</formula>
    </cfRule>
    <cfRule type="expression" dxfId="88" priority="138">
      <formula>AND(LEFT(A40,1)="2")</formula>
    </cfRule>
    <cfRule type="expression" dxfId="87" priority="139">
      <formula>AND(LEFT(A40,1)="1")</formula>
    </cfRule>
  </conditionalFormatting>
  <conditionalFormatting sqref="A46:A50">
    <cfRule type="expression" dxfId="86" priority="128">
      <formula>AND(LEFT(A46,1)="0")</formula>
    </cfRule>
    <cfRule type="expression" dxfId="85" priority="129">
      <formula>AND(LEFT(A46,1)="5")</formula>
    </cfRule>
    <cfRule type="expression" dxfId="84" priority="130">
      <formula>AND(LEFT(A46,1)="4")</formula>
    </cfRule>
    <cfRule type="expression" dxfId="83" priority="131">
      <formula>AND(LEFT(A46,1)="3")</formula>
    </cfRule>
    <cfRule type="expression" dxfId="82" priority="132">
      <formula>AND(LEFT(A46,1)="2")</formula>
    </cfRule>
    <cfRule type="expression" dxfId="81" priority="133">
      <formula>AND(LEFT(A46,1)="1")</formula>
    </cfRule>
  </conditionalFormatting>
  <conditionalFormatting sqref="A51:A53">
    <cfRule type="expression" dxfId="80" priority="120">
      <formula>AND(LEFT(A51,1)="0")</formula>
    </cfRule>
    <cfRule type="expression" dxfId="79" priority="121">
      <formula>AND(LEFT(A51,1)="5")</formula>
    </cfRule>
    <cfRule type="expression" dxfId="78" priority="122">
      <formula>AND(LEFT(A51,1)="4")</formula>
    </cfRule>
    <cfRule type="expression" dxfId="77" priority="123">
      <formula>AND(LEFT(A51,1)="3")</formula>
    </cfRule>
    <cfRule type="expression" dxfId="76" priority="124">
      <formula>AND(LEFT(A51,1)="2")</formula>
    </cfRule>
    <cfRule type="expression" dxfId="75" priority="125">
      <formula>AND(LEFT(A51,1)="1")</formula>
    </cfRule>
  </conditionalFormatting>
  <conditionalFormatting sqref="A54:A59">
    <cfRule type="expression" dxfId="74" priority="114">
      <formula>AND(LEFT(A54,1)="0")</formula>
    </cfRule>
    <cfRule type="expression" dxfId="73" priority="115">
      <formula>AND(LEFT(A54,1)="5")</formula>
    </cfRule>
    <cfRule type="expression" dxfId="72" priority="116">
      <formula>AND(LEFT(A54,1)="4")</formula>
    </cfRule>
    <cfRule type="expression" dxfId="71" priority="117">
      <formula>AND(LEFT(A54,1)="3")</formula>
    </cfRule>
    <cfRule type="expression" dxfId="70" priority="118">
      <formula>AND(LEFT(A54,1)="2")</formula>
    </cfRule>
    <cfRule type="expression" dxfId="69" priority="119">
      <formula>AND(LEFT(A54,1)="1")</formula>
    </cfRule>
  </conditionalFormatting>
  <conditionalFormatting sqref="A60:A64">
    <cfRule type="expression" dxfId="68" priority="108">
      <formula>AND(LEFT(A60,1)="0")</formula>
    </cfRule>
    <cfRule type="expression" dxfId="67" priority="109">
      <formula>AND(LEFT(A60,1)="5")</formula>
    </cfRule>
    <cfRule type="expression" dxfId="66" priority="110">
      <formula>AND(LEFT(A60,1)="4")</formula>
    </cfRule>
    <cfRule type="expression" dxfId="65" priority="111">
      <formula>AND(LEFT(A60,1)="3")</formula>
    </cfRule>
    <cfRule type="expression" dxfId="64" priority="112">
      <formula>AND(LEFT(A60,1)="2")</formula>
    </cfRule>
    <cfRule type="expression" dxfId="63" priority="113">
      <formula>AND(LEFT(A60,1)="1")</formula>
    </cfRule>
  </conditionalFormatting>
  <conditionalFormatting sqref="A65:A67">
    <cfRule type="expression" dxfId="62" priority="100">
      <formula>AND(LEFT(A65,1)="0")</formula>
    </cfRule>
    <cfRule type="expression" dxfId="61" priority="101">
      <formula>AND(LEFT(A65,1)="5")</formula>
    </cfRule>
    <cfRule type="expression" dxfId="60" priority="102">
      <formula>AND(LEFT(A65,1)="4")</formula>
    </cfRule>
    <cfRule type="expression" dxfId="59" priority="103">
      <formula>AND(LEFT(A65,1)="3")</formula>
    </cfRule>
    <cfRule type="expression" dxfId="58" priority="104">
      <formula>AND(LEFT(A65,1)="2")</formula>
    </cfRule>
    <cfRule type="expression" dxfId="57" priority="105">
      <formula>AND(LEFT(A65,1)="1")</formula>
    </cfRule>
  </conditionalFormatting>
  <conditionalFormatting sqref="A68:A73">
    <cfRule type="expression" dxfId="56" priority="94">
      <formula>AND(LEFT(A68,1)="0")</formula>
    </cfRule>
    <cfRule type="expression" dxfId="55" priority="95">
      <formula>AND(LEFT(A68,1)="5")</formula>
    </cfRule>
    <cfRule type="expression" dxfId="54" priority="96">
      <formula>AND(LEFT(A68,1)="4")</formula>
    </cfRule>
    <cfRule type="expression" dxfId="53" priority="97">
      <formula>AND(LEFT(A68,1)="3")</formula>
    </cfRule>
    <cfRule type="expression" dxfId="52" priority="98">
      <formula>AND(LEFT(A68,1)="2")</formula>
    </cfRule>
    <cfRule type="expression" dxfId="51" priority="99">
      <formula>AND(LEFT(A68,1)="1")</formula>
    </cfRule>
  </conditionalFormatting>
  <conditionalFormatting sqref="A74:A78">
    <cfRule type="expression" dxfId="50" priority="88">
      <formula>AND(LEFT(A74,1)="0")</formula>
    </cfRule>
    <cfRule type="expression" dxfId="49" priority="89">
      <formula>AND(LEFT(A74,1)="5")</formula>
    </cfRule>
    <cfRule type="expression" dxfId="48" priority="90">
      <formula>AND(LEFT(A74,1)="4")</formula>
    </cfRule>
    <cfRule type="expression" dxfId="47" priority="91">
      <formula>AND(LEFT(A74,1)="3")</formula>
    </cfRule>
    <cfRule type="expression" dxfId="46" priority="92">
      <formula>AND(LEFT(A74,1)="2")</formula>
    </cfRule>
    <cfRule type="expression" dxfId="45" priority="93">
      <formula>AND(LEFT(A74,1)="1")</formula>
    </cfRule>
  </conditionalFormatting>
  <conditionalFormatting sqref="A79:A81">
    <cfRule type="expression" dxfId="44" priority="80">
      <formula>AND(LEFT(A79,1)="0")</formula>
    </cfRule>
    <cfRule type="expression" dxfId="43" priority="81">
      <formula>AND(LEFT(A79,1)="5")</formula>
    </cfRule>
    <cfRule type="expression" dxfId="42" priority="82">
      <formula>AND(LEFT(A79,1)="4")</formula>
    </cfRule>
    <cfRule type="expression" dxfId="41" priority="83">
      <formula>AND(LEFT(A79,1)="3")</formula>
    </cfRule>
    <cfRule type="expression" dxfId="40" priority="84">
      <formula>AND(LEFT(A79,1)="2")</formula>
    </cfRule>
    <cfRule type="expression" dxfId="39" priority="85">
      <formula>AND(LEFT(A79,1)="1")</formula>
    </cfRule>
  </conditionalFormatting>
  <conditionalFormatting sqref="A82:A87">
    <cfRule type="expression" dxfId="38" priority="74">
      <formula>AND(LEFT(A82,1)="0")</formula>
    </cfRule>
    <cfRule type="expression" dxfId="37" priority="75">
      <formula>AND(LEFT(A82,1)="5")</formula>
    </cfRule>
    <cfRule type="expression" dxfId="36" priority="76">
      <formula>AND(LEFT(A82,1)="4")</formula>
    </cfRule>
    <cfRule type="expression" dxfId="35" priority="77">
      <formula>AND(LEFT(A82,1)="3")</formula>
    </cfRule>
    <cfRule type="expression" dxfId="34" priority="78">
      <formula>AND(LEFT(A82,1)="2")</formula>
    </cfRule>
    <cfRule type="expression" dxfId="33" priority="79">
      <formula>AND(LEFT(A82,1)="1")</formula>
    </cfRule>
  </conditionalFormatting>
  <conditionalFormatting sqref="A88:A92">
    <cfRule type="expression" dxfId="32" priority="68">
      <formula>AND(LEFT(A88,1)="0")</formula>
    </cfRule>
    <cfRule type="expression" dxfId="31" priority="69">
      <formula>AND(LEFT(A88,1)="5")</formula>
    </cfRule>
    <cfRule type="expression" dxfId="30" priority="70">
      <formula>AND(LEFT(A88,1)="4")</formula>
    </cfRule>
    <cfRule type="expression" dxfId="29" priority="71">
      <formula>AND(LEFT(A88,1)="3")</formula>
    </cfRule>
    <cfRule type="expression" dxfId="28" priority="72">
      <formula>AND(LEFT(A88,1)="2")</formula>
    </cfRule>
    <cfRule type="expression" dxfId="27" priority="73">
      <formula>AND(LEFT(A88,1)="1")</formula>
    </cfRule>
  </conditionalFormatting>
  <conditionalFormatting sqref="AR4:AV4">
    <cfRule type="expression" dxfId="26" priority="45">
      <formula>ISEVEN(AR4+1)</formula>
    </cfRule>
  </conditionalFormatting>
  <conditionalFormatting sqref="AX4:BB4">
    <cfRule type="expression" dxfId="25" priority="34">
      <formula>ISEVEN(AX4+1)</formula>
    </cfRule>
  </conditionalFormatting>
  <conditionalFormatting sqref="BD4:BH4">
    <cfRule type="expression" dxfId="24" priority="25">
      <formula>ISEVEN(BD4+1)</formula>
    </cfRule>
  </conditionalFormatting>
  <conditionalFormatting sqref="BJ4:BN4">
    <cfRule type="expression" dxfId="23" priority="18">
      <formula>ISEVEN(BJ4+1)</formula>
    </cfRule>
  </conditionalFormatting>
  <conditionalFormatting sqref="BP4:BT4">
    <cfRule type="expression" dxfId="22" priority="11">
      <formula>ISEVEN(BP4+1)</formula>
    </cfRule>
  </conditionalFormatting>
  <conditionalFormatting sqref="BV4:BZ4">
    <cfRule type="expression" dxfId="21" priority="8">
      <formula>ISEVEN(BV4+1)</formula>
    </cfRule>
  </conditionalFormatting>
  <conditionalFormatting sqref="CB4:CF4">
    <cfRule type="expression" dxfId="20" priority="5">
      <formula>ISEVEN(CB4+1)</formula>
    </cfRule>
  </conditionalFormatting>
  <conditionalFormatting sqref="BJ4:BN94 BJ1:BN1">
    <cfRule type="expression" dxfId="19" priority="1572">
      <formula>AND($B1&lt;BJ$3,$C1&gt;=BO$3,$B1=$C1,$C1&lt;&gt;"")</formula>
    </cfRule>
    <cfRule type="expression" dxfId="18" priority="1573">
      <formula>AND($B1&lt;BJ$3,BJ$3&lt;=$C1)</formula>
    </cfRule>
  </conditionalFormatting>
  <conditionalFormatting sqref="AL4:AP94">
    <cfRule type="expression" dxfId="17" priority="1578">
      <formula>AND($B4&lt;AL$3,$C4&gt;=CH$3,$B4=$C4,$C4&lt;&gt;"")</formula>
    </cfRule>
    <cfRule type="expression" dxfId="16" priority="1579">
      <formula>AND($B4&lt;AL$3,AL$3&lt;=$C4)</formula>
    </cfRule>
  </conditionalFormatting>
  <dataValidations count="1">
    <dataValidation type="decimal" allowBlank="1" showInputMessage="1" showErrorMessage="1" sqref="AD5:AD94 Z5:Z94 V5:V94 N5:N94 R5:R94 F5:F94 J5:J94 AH5:AH94">
      <formula1>0</formula1>
      <formula2>1</formula2>
    </dataValidation>
  </dataValidations>
  <pageMargins left="0.39370078740157483" right="0.39370078740157483" top="1.1811023622047245" bottom="0.47244094488188981" header="0.27559055118110237" footer="0.19685039370078741"/>
  <pageSetup paperSize="8" scale="43" fitToHeight="21" orientation="landscape" r:id="rId1"/>
  <headerFooter scaleWithDoc="0">
    <oddHeader>&amp;L&amp;"-,Fett"&amp;16Resources&amp;R&amp;G</oddHeader>
    <oddFooter>&amp;L&amp;9SFA Advanced Manufacturing - &amp;F - &amp;D&amp;R&amp;9Page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'Personnel Base Data'!$AC$5:$AC$10</xm:f>
          </x14:formula1>
          <xm:sqref>AG5:AG94</xm:sqref>
        </x14:dataValidation>
        <x14:dataValidation type="list" allowBlank="1" showInputMessage="1" showErrorMessage="1">
          <x14:formula1>
            <xm:f>'Personnel Base Data'!$E$5:$E$10</xm:f>
          </x14:formula1>
          <xm:sqref>I5:I94</xm:sqref>
        </x14:dataValidation>
        <x14:dataValidation type="list" allowBlank="1" showInputMessage="1" showErrorMessage="1">
          <x14:formula1>
            <xm:f>'Personnel Base Data'!$I$5:$I$10</xm:f>
          </x14:formula1>
          <xm:sqref>M5:M94</xm:sqref>
        </x14:dataValidation>
        <x14:dataValidation type="list" allowBlank="1" showInputMessage="1" showErrorMessage="1">
          <x14:formula1>
            <xm:f>'Personnel Base Data'!$M$5:$M$10</xm:f>
          </x14:formula1>
          <xm:sqref>Q5:Q94</xm:sqref>
        </x14:dataValidation>
        <x14:dataValidation type="list" allowBlank="1" showInputMessage="1" showErrorMessage="1">
          <x14:formula1>
            <xm:f>'Personnel Base Data'!$Q$5:$Q$10</xm:f>
          </x14:formula1>
          <xm:sqref>U5:U94</xm:sqref>
        </x14:dataValidation>
        <x14:dataValidation type="list" allowBlank="1" showInputMessage="1" showErrorMessage="1">
          <x14:formula1>
            <xm:f>'Personnel Base Data'!$U$5:$U$10</xm:f>
          </x14:formula1>
          <xm:sqref>Y5:Y94</xm:sqref>
        </x14:dataValidation>
        <x14:dataValidation type="list" allowBlank="1" showInputMessage="1" showErrorMessage="1">
          <x14:formula1>
            <xm:f>'Personnel Base Data'!$Y$5:$Y$10</xm:f>
          </x14:formula1>
          <xm:sqref>AC5:AC94</xm:sqref>
        </x14:dataValidation>
        <x14:dataValidation type="list" allowBlank="1" showInputMessage="1" showErrorMessage="1">
          <x14:formula1>
            <xm:f>'Personnel Base Data'!$A$5:$A$10</xm:f>
          </x14:formula1>
          <xm:sqref>E5:E94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7"/>
  </sheetPr>
  <dimension ref="A1:G10"/>
  <sheetViews>
    <sheetView zoomScale="150" zoomScaleNormal="150" workbookViewId="0">
      <pane xSplit="1" ySplit="1" topLeftCell="B2" activePane="bottomRight" state="frozen"/>
      <selection activeCell="B25" sqref="B25"/>
      <selection pane="topRight" activeCell="B25" sqref="B25"/>
      <selection pane="bottomLeft" activeCell="B25" sqref="B25"/>
      <selection pane="bottomRight" activeCell="C9" sqref="C9"/>
    </sheetView>
  </sheetViews>
  <sheetFormatPr baseColWidth="10" defaultRowHeight="15" x14ac:dyDescent="0.25"/>
  <cols>
    <col min="1" max="1" width="14.28515625" bestFit="1" customWidth="1"/>
    <col min="2" max="5" width="11.7109375" bestFit="1" customWidth="1"/>
    <col min="6" max="6" width="11.5703125" bestFit="1" customWidth="1"/>
    <col min="7" max="7" width="13.28515625" bestFit="1" customWidth="1"/>
  </cols>
  <sheetData>
    <row r="1" spans="1:7" x14ac:dyDescent="0.25">
      <c r="A1" s="108" t="s">
        <v>90</v>
      </c>
      <c r="B1" s="109">
        <f>Personnel!AL4</f>
        <v>2021</v>
      </c>
      <c r="C1" s="109">
        <f>Personnel!AM4</f>
        <v>2022</v>
      </c>
      <c r="D1" s="109">
        <f>Personnel!AN4</f>
        <v>2023</v>
      </c>
      <c r="E1" s="109">
        <f>Personnel!AO4</f>
        <v>2024</v>
      </c>
      <c r="F1" s="109">
        <f>Personnel!AP4</f>
        <v>2025</v>
      </c>
      <c r="G1" s="110" t="s">
        <v>51</v>
      </c>
    </row>
    <row r="2" spans="1:7" x14ac:dyDescent="0.25">
      <c r="A2" s="105" t="str">
        <f>Personnel!AL2</f>
        <v>0 / -</v>
      </c>
      <c r="B2" s="87">
        <f>Personnel!AL1</f>
        <v>0</v>
      </c>
      <c r="C2" s="87">
        <f>Personnel!AM1</f>
        <v>0</v>
      </c>
      <c r="D2" s="87">
        <f>Personnel!AN1</f>
        <v>0</v>
      </c>
      <c r="E2" s="87">
        <f>Personnel!AO1</f>
        <v>0</v>
      </c>
      <c r="F2" s="87">
        <f>Personnel!AP1</f>
        <v>0</v>
      </c>
      <c r="G2" s="107">
        <f>SUM(B2:F2)</f>
        <v>0</v>
      </c>
    </row>
    <row r="3" spans="1:7" x14ac:dyDescent="0.25">
      <c r="A3" s="105" t="str">
        <f>Personnel!AR2</f>
        <v>1 / -</v>
      </c>
      <c r="B3" s="87">
        <f>Personnel!AR1</f>
        <v>0</v>
      </c>
      <c r="C3" s="87">
        <f>Personnel!AS1</f>
        <v>0</v>
      </c>
      <c r="D3" s="87">
        <f>Personnel!AT1</f>
        <v>0</v>
      </c>
      <c r="E3" s="87">
        <f>Personnel!AU1</f>
        <v>0</v>
      </c>
      <c r="F3" s="87">
        <f>Personnel!AV1</f>
        <v>0</v>
      </c>
      <c r="G3" s="107">
        <f t="shared" ref="G3:G10" si="0">SUM(B3:F3)</f>
        <v>0</v>
      </c>
    </row>
    <row r="4" spans="1:7" x14ac:dyDescent="0.25">
      <c r="A4" s="105" t="str">
        <f>Personnel!AX2</f>
        <v>2 / -</v>
      </c>
      <c r="B4" s="87">
        <f>Personnel!AX1</f>
        <v>0</v>
      </c>
      <c r="C4" s="87">
        <f>Personnel!AY1</f>
        <v>0</v>
      </c>
      <c r="D4" s="87">
        <f>Personnel!AZ1</f>
        <v>0</v>
      </c>
      <c r="E4" s="87">
        <f>Personnel!BA1</f>
        <v>0</v>
      </c>
      <c r="F4" s="87">
        <f>Personnel!BB1</f>
        <v>0</v>
      </c>
      <c r="G4" s="107">
        <f t="shared" si="0"/>
        <v>0</v>
      </c>
    </row>
    <row r="5" spans="1:7" x14ac:dyDescent="0.25">
      <c r="A5" s="105" t="str">
        <f>Personnel!BD2</f>
        <v>3 / -</v>
      </c>
      <c r="B5" s="87">
        <f>Personnel!BD1</f>
        <v>0</v>
      </c>
      <c r="C5" s="87">
        <f>Personnel!BE1</f>
        <v>0</v>
      </c>
      <c r="D5" s="87">
        <f>Personnel!BF1</f>
        <v>0</v>
      </c>
      <c r="E5" s="87">
        <f>Personnel!BG1</f>
        <v>0</v>
      </c>
      <c r="F5" s="87">
        <f>Personnel!BH1</f>
        <v>0</v>
      </c>
      <c r="G5" s="107">
        <f t="shared" si="0"/>
        <v>0</v>
      </c>
    </row>
    <row r="6" spans="1:7" x14ac:dyDescent="0.25">
      <c r="A6" s="106" t="str">
        <f>Personnel!BJ2</f>
        <v>4 / -</v>
      </c>
      <c r="B6" s="87">
        <f>Personnel!BJ1</f>
        <v>0</v>
      </c>
      <c r="C6" s="87">
        <f>Personnel!BK1</f>
        <v>0</v>
      </c>
      <c r="D6" s="87">
        <f>Personnel!BL1</f>
        <v>0</v>
      </c>
      <c r="E6" s="87">
        <f>Personnel!BM1</f>
        <v>0</v>
      </c>
      <c r="F6" s="87">
        <f>Personnel!BN1</f>
        <v>0</v>
      </c>
      <c r="G6" s="107">
        <f>SUM(B6:F6)</f>
        <v>0</v>
      </c>
    </row>
    <row r="7" spans="1:7" x14ac:dyDescent="0.25">
      <c r="A7" s="181" t="str">
        <f>Personnel!BP2</f>
        <v>5 / -</v>
      </c>
      <c r="B7" s="87">
        <f>Personnel!BP1</f>
        <v>0</v>
      </c>
      <c r="C7" s="87">
        <f>Personnel!BQ1</f>
        <v>0</v>
      </c>
      <c r="D7" s="87">
        <f>Personnel!BR1</f>
        <v>0</v>
      </c>
      <c r="E7" s="87">
        <f>Personnel!BS1</f>
        <v>0</v>
      </c>
      <c r="F7" s="87">
        <f>Personnel!BT1</f>
        <v>0</v>
      </c>
      <c r="G7" s="107">
        <f t="shared" ref="G7:G9" si="1">SUM(B7:F7)</f>
        <v>0</v>
      </c>
    </row>
    <row r="8" spans="1:7" x14ac:dyDescent="0.25">
      <c r="A8" s="105" t="str">
        <f>Personnel!BV2</f>
        <v>6 / -</v>
      </c>
      <c r="B8" s="87">
        <f>Personnel!BV1</f>
        <v>0</v>
      </c>
      <c r="C8" s="87">
        <f>Personnel!BW1</f>
        <v>0</v>
      </c>
      <c r="D8" s="87">
        <f>Personnel!BX1</f>
        <v>0</v>
      </c>
      <c r="E8" s="87">
        <f>Personnel!BY1</f>
        <v>0</v>
      </c>
      <c r="F8" s="87">
        <f>Personnel!BZ1</f>
        <v>0</v>
      </c>
      <c r="G8" s="107">
        <f t="shared" si="1"/>
        <v>0</v>
      </c>
    </row>
    <row r="9" spans="1:7" x14ac:dyDescent="0.25">
      <c r="A9" s="105" t="str">
        <f>Personnel!CB2</f>
        <v>7 / -</v>
      </c>
      <c r="B9" s="87">
        <f>Personnel!CB1</f>
        <v>0</v>
      </c>
      <c r="C9" s="87">
        <f>Personnel!CC1</f>
        <v>0</v>
      </c>
      <c r="D9" s="87">
        <f>Personnel!CD1</f>
        <v>0</v>
      </c>
      <c r="E9" s="87">
        <f>Personnel!CE1</f>
        <v>0</v>
      </c>
      <c r="F9" s="87">
        <f>Personnel!CF1</f>
        <v>0</v>
      </c>
      <c r="G9" s="107">
        <f t="shared" si="1"/>
        <v>0</v>
      </c>
    </row>
    <row r="10" spans="1:7" x14ac:dyDescent="0.25">
      <c r="A10" s="111" t="s">
        <v>51</v>
      </c>
      <c r="B10" s="115">
        <f>SUM(B2:B9)</f>
        <v>0</v>
      </c>
      <c r="C10" s="116">
        <f>SUM(C2:C9)</f>
        <v>0</v>
      </c>
      <c r="D10" s="116">
        <f>SUM(D2:D9)</f>
        <v>0</v>
      </c>
      <c r="E10" s="116">
        <f>SUM(E2:E9)</f>
        <v>0</v>
      </c>
      <c r="F10" s="116">
        <f>SUM(F2:F9)</f>
        <v>0</v>
      </c>
      <c r="G10" s="117">
        <f t="shared" si="0"/>
        <v>0</v>
      </c>
    </row>
  </sheetData>
  <sheetProtection algorithmName="SHA-512" hashValue="p+bwwR1FPYQT+08jp+xF7DwCWVl1PE3hjAEQ1Qak6Ue/EywctpJoWgi3CzmLo4M1mqUAq3E7jtGhgQfe04QsGw==" saltValue="D1BRYrNiu6Jl0m6iHAHYnw==" spinCount="100000" sheet="1" objects="1" scenarios="1"/>
  <pageMargins left="0.31496062992125984" right="0.31496062992125984" top="1.1811023622047245" bottom="0.78740157480314965" header="0.31496062992125984" footer="0.31496062992125984"/>
  <pageSetup paperSize="9" orientation="landscape" verticalDpi="0" r:id="rId1"/>
  <headerFooter scaleWithDoc="0">
    <oddHeader>&amp;L&amp;"-,Fett"&amp;16Consolidated Personnel Costs&amp;R&amp;G</oddHeader>
    <oddFooter>&amp;L&amp;9SFA Advanced Manufacturing - &amp;F - &amp;D&amp;R&amp;9Page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7" tint="-0.499984740745262"/>
  </sheetPr>
  <dimension ref="A3:N64"/>
  <sheetViews>
    <sheetView topLeftCell="A40" workbookViewId="0">
      <selection activeCell="B47" sqref="B47"/>
    </sheetView>
  </sheetViews>
  <sheetFormatPr baseColWidth="10" defaultRowHeight="15" x14ac:dyDescent="0.25"/>
  <cols>
    <col min="1" max="1" width="22.42578125" customWidth="1"/>
    <col min="2" max="2" width="16.7109375" customWidth="1"/>
    <col min="3" max="6" width="18" customWidth="1"/>
    <col min="7" max="7" width="22.42578125" customWidth="1"/>
    <col min="8" max="9" width="18" customWidth="1"/>
    <col min="10" max="10" width="22.42578125" customWidth="1"/>
    <col min="11" max="12" width="18" customWidth="1"/>
    <col min="13" max="13" width="22.42578125" customWidth="1"/>
    <col min="14" max="15" width="18" customWidth="1"/>
    <col min="16" max="16" width="26" bestFit="1" customWidth="1"/>
  </cols>
  <sheetData>
    <row r="3" spans="1:6" x14ac:dyDescent="0.25">
      <c r="A3" s="39" t="s">
        <v>25</v>
      </c>
      <c r="B3" t="s">
        <v>29</v>
      </c>
      <c r="C3" t="s">
        <v>30</v>
      </c>
      <c r="D3" t="s">
        <v>28</v>
      </c>
      <c r="E3" t="s">
        <v>43</v>
      </c>
      <c r="F3" t="s">
        <v>44</v>
      </c>
    </row>
    <row r="4" spans="1:6" x14ac:dyDescent="0.25">
      <c r="A4" s="40" t="s">
        <v>27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</row>
    <row r="5" spans="1:6" x14ac:dyDescent="0.25">
      <c r="A5" s="40" t="s">
        <v>26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</row>
    <row r="17" spans="1:6" x14ac:dyDescent="0.25">
      <c r="A17" s="39" t="s">
        <v>25</v>
      </c>
      <c r="B17" t="s">
        <v>29</v>
      </c>
      <c r="C17" t="s">
        <v>30</v>
      </c>
      <c r="D17" t="s">
        <v>28</v>
      </c>
      <c r="E17" t="s">
        <v>43</v>
      </c>
      <c r="F17" t="s">
        <v>44</v>
      </c>
    </row>
    <row r="18" spans="1:6" x14ac:dyDescent="0.25">
      <c r="A18" s="40" t="s">
        <v>27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</row>
    <row r="19" spans="1:6" x14ac:dyDescent="0.25">
      <c r="A19" s="40" t="s">
        <v>26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</row>
    <row r="41" spans="1:14" x14ac:dyDescent="0.25">
      <c r="A41" s="39" t="s">
        <v>7</v>
      </c>
      <c r="B41" t="s">
        <v>27</v>
      </c>
      <c r="D41" s="39" t="s">
        <v>7</v>
      </c>
      <c r="E41" t="s">
        <v>27</v>
      </c>
      <c r="G41" s="39" t="s">
        <v>7</v>
      </c>
      <c r="H41" t="s">
        <v>27</v>
      </c>
      <c r="J41" s="39" t="s">
        <v>7</v>
      </c>
      <c r="K41" t="s">
        <v>27</v>
      </c>
      <c r="M41" s="39" t="s">
        <v>7</v>
      </c>
      <c r="N41" t="s">
        <v>27</v>
      </c>
    </row>
    <row r="42" spans="1:14" x14ac:dyDescent="0.25">
      <c r="A42" s="39" t="s">
        <v>40</v>
      </c>
      <c r="B42" t="s">
        <v>27</v>
      </c>
      <c r="D42" s="39" t="s">
        <v>34</v>
      </c>
      <c r="E42" t="s">
        <v>27</v>
      </c>
      <c r="G42" s="39" t="s">
        <v>35</v>
      </c>
      <c r="H42" t="s">
        <v>27</v>
      </c>
      <c r="J42" s="39" t="s">
        <v>13</v>
      </c>
      <c r="K42" t="s">
        <v>27</v>
      </c>
      <c r="M42" s="39" t="s">
        <v>37</v>
      </c>
      <c r="N42" t="s">
        <v>27</v>
      </c>
    </row>
    <row r="44" spans="1:14" x14ac:dyDescent="0.25">
      <c r="A44" s="39" t="s">
        <v>25</v>
      </c>
      <c r="B44" t="s">
        <v>29</v>
      </c>
      <c r="D44" s="39" t="s">
        <v>25</v>
      </c>
      <c r="E44" t="s">
        <v>30</v>
      </c>
      <c r="G44" s="39" t="s">
        <v>25</v>
      </c>
      <c r="H44" t="s">
        <v>28</v>
      </c>
      <c r="J44" s="39" t="s">
        <v>25</v>
      </c>
      <c r="K44" t="s">
        <v>43</v>
      </c>
      <c r="M44" s="39" t="s">
        <v>25</v>
      </c>
      <c r="N44" t="s">
        <v>44</v>
      </c>
    </row>
    <row r="45" spans="1:14" x14ac:dyDescent="0.25">
      <c r="B45" s="41">
        <v>0</v>
      </c>
      <c r="E45" s="41">
        <v>0</v>
      </c>
      <c r="H45" s="41">
        <v>0</v>
      </c>
      <c r="J45" s="40"/>
      <c r="K45" s="41">
        <v>0</v>
      </c>
      <c r="M45" s="40"/>
      <c r="N45" s="41">
        <v>0</v>
      </c>
    </row>
    <row r="46" spans="1:14" x14ac:dyDescent="0.25">
      <c r="A46" t="s">
        <v>26</v>
      </c>
      <c r="B46" s="41">
        <v>0</v>
      </c>
      <c r="D46" t="s">
        <v>26</v>
      </c>
      <c r="E46" s="41">
        <v>0</v>
      </c>
      <c r="G46" t="s">
        <v>26</v>
      </c>
      <c r="H46" s="41">
        <v>0</v>
      </c>
      <c r="J46" s="40" t="s">
        <v>26</v>
      </c>
      <c r="K46" s="41">
        <v>0</v>
      </c>
      <c r="M46" s="40" t="s">
        <v>26</v>
      </c>
      <c r="N46" s="41">
        <v>0</v>
      </c>
    </row>
    <row r="60" spans="1:14" x14ac:dyDescent="0.25">
      <c r="A60" s="39" t="s">
        <v>7</v>
      </c>
      <c r="B60" t="s">
        <v>27</v>
      </c>
      <c r="D60" s="39" t="s">
        <v>7</v>
      </c>
      <c r="E60" t="s">
        <v>27</v>
      </c>
      <c r="G60" s="39" t="s">
        <v>7</v>
      </c>
      <c r="H60" t="s">
        <v>27</v>
      </c>
      <c r="J60" s="39" t="s">
        <v>7</v>
      </c>
      <c r="K60" t="s">
        <v>27</v>
      </c>
      <c r="M60" s="39" t="s">
        <v>7</v>
      </c>
      <c r="N60" t="s">
        <v>27</v>
      </c>
    </row>
    <row r="62" spans="1:14" x14ac:dyDescent="0.25">
      <c r="A62" s="39" t="s">
        <v>25</v>
      </c>
      <c r="B62" t="s">
        <v>29</v>
      </c>
      <c r="D62" s="39" t="s">
        <v>25</v>
      </c>
      <c r="E62" t="s">
        <v>30</v>
      </c>
      <c r="G62" s="39" t="s">
        <v>25</v>
      </c>
      <c r="H62" t="s">
        <v>28</v>
      </c>
      <c r="J62" s="39" t="s">
        <v>25</v>
      </c>
      <c r="K62" t="s">
        <v>43</v>
      </c>
      <c r="M62" s="39" t="s">
        <v>25</v>
      </c>
      <c r="N62" t="s">
        <v>44</v>
      </c>
    </row>
    <row r="63" spans="1:14" x14ac:dyDescent="0.25">
      <c r="A63" s="40" t="s">
        <v>27</v>
      </c>
      <c r="B63" s="41">
        <v>0</v>
      </c>
      <c r="D63" s="40" t="s">
        <v>27</v>
      </c>
      <c r="E63" s="41">
        <v>0</v>
      </c>
      <c r="G63" s="40" t="s">
        <v>27</v>
      </c>
      <c r="H63" s="41">
        <v>0</v>
      </c>
      <c r="J63" s="40" t="s">
        <v>27</v>
      </c>
      <c r="K63" s="41">
        <v>0</v>
      </c>
      <c r="M63" s="40" t="s">
        <v>27</v>
      </c>
      <c r="N63" s="41">
        <v>0</v>
      </c>
    </row>
    <row r="64" spans="1:14" x14ac:dyDescent="0.25">
      <c r="A64" s="40" t="s">
        <v>26</v>
      </c>
      <c r="B64" s="41">
        <v>0</v>
      </c>
      <c r="D64" s="40" t="s">
        <v>26</v>
      </c>
      <c r="E64" s="41">
        <v>0</v>
      </c>
      <c r="G64" s="40" t="s">
        <v>26</v>
      </c>
      <c r="H64" s="41">
        <v>0</v>
      </c>
      <c r="J64" s="40" t="s">
        <v>26</v>
      </c>
      <c r="K64" s="41">
        <v>0</v>
      </c>
      <c r="M64" s="40" t="s">
        <v>26</v>
      </c>
      <c r="N64" s="41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4"/>
    <pageSetUpPr fitToPage="1"/>
  </sheetPr>
  <dimension ref="A1:G43"/>
  <sheetViews>
    <sheetView zoomScaleNormal="100" workbookViewId="0">
      <pane xSplit="1" ySplit="2" topLeftCell="B3" activePane="bottomRight" state="frozen"/>
      <selection activeCell="B25" sqref="B25"/>
      <selection pane="topRight" activeCell="B25" sqref="B25"/>
      <selection pane="bottomLeft" activeCell="B25" sqref="B25"/>
      <selection pane="bottomRight" activeCell="A3" sqref="A3"/>
    </sheetView>
  </sheetViews>
  <sheetFormatPr baseColWidth="10" defaultRowHeight="15" x14ac:dyDescent="0.25"/>
  <cols>
    <col min="1" max="1" width="50.7109375" style="66" customWidth="1"/>
    <col min="2" max="2" width="20.7109375" style="66" bestFit="1" customWidth="1"/>
    <col min="3" max="3" width="17.7109375" style="66" customWidth="1"/>
    <col min="4" max="4" width="9.7109375" style="73" customWidth="1"/>
    <col min="5" max="6" width="12.7109375" style="66" customWidth="1"/>
    <col min="7" max="7" width="6.5703125" style="73" customWidth="1"/>
    <col min="8" max="16384" width="11.42578125" style="66"/>
  </cols>
  <sheetData>
    <row r="1" spans="1:7" x14ac:dyDescent="0.25">
      <c r="A1" s="112"/>
      <c r="E1" s="67">
        <f>SUBTOTAL(9,E3:E32)</f>
        <v>0</v>
      </c>
      <c r="F1" s="67">
        <f>SUBTOTAL(9,F3:F32)</f>
        <v>0</v>
      </c>
      <c r="G1" s="68" t="str">
        <f>IF(E1=0,"",F1/E1)</f>
        <v/>
      </c>
    </row>
    <row r="2" spans="1:7" ht="30" x14ac:dyDescent="0.25">
      <c r="A2" s="76" t="s">
        <v>72</v>
      </c>
      <c r="B2" s="80" t="s">
        <v>52</v>
      </c>
      <c r="C2" s="79" t="s">
        <v>89</v>
      </c>
      <c r="D2" s="77" t="s">
        <v>69</v>
      </c>
      <c r="E2" s="77" t="s">
        <v>64</v>
      </c>
      <c r="F2" s="77" t="s">
        <v>53</v>
      </c>
      <c r="G2" s="78" t="s">
        <v>57</v>
      </c>
    </row>
    <row r="3" spans="1:7" x14ac:dyDescent="0.25">
      <c r="A3" s="69"/>
      <c r="B3" s="70"/>
      <c r="C3" s="69"/>
      <c r="D3" s="84"/>
      <c r="E3" s="71"/>
      <c r="F3" s="71"/>
      <c r="G3" s="68" t="str">
        <f>IF(E3=0,"",F3/E3)</f>
        <v/>
      </c>
    </row>
    <row r="4" spans="1:7" x14ac:dyDescent="0.25">
      <c r="A4" s="69"/>
      <c r="B4" s="70"/>
      <c r="C4" s="69"/>
      <c r="D4" s="84"/>
      <c r="E4" s="71"/>
      <c r="F4" s="71"/>
      <c r="G4" s="68" t="str">
        <f t="shared" ref="G4:G32" si="0">IF(E4=0,"",F4/E4)</f>
        <v/>
      </c>
    </row>
    <row r="5" spans="1:7" x14ac:dyDescent="0.25">
      <c r="A5" s="69"/>
      <c r="B5" s="70"/>
      <c r="C5" s="69"/>
      <c r="D5" s="84"/>
      <c r="E5" s="71"/>
      <c r="F5" s="71"/>
      <c r="G5" s="68" t="str">
        <f>IF(E5=0,"",F5/E5)</f>
        <v/>
      </c>
    </row>
    <row r="6" spans="1:7" x14ac:dyDescent="0.25">
      <c r="A6" s="69"/>
      <c r="B6" s="70"/>
      <c r="C6" s="69"/>
      <c r="D6" s="84"/>
      <c r="E6" s="71"/>
      <c r="F6" s="71"/>
      <c r="G6" s="68" t="str">
        <f>IF(E6=0,"",F6/E6)</f>
        <v/>
      </c>
    </row>
    <row r="7" spans="1:7" x14ac:dyDescent="0.25">
      <c r="A7" s="69"/>
      <c r="B7" s="70"/>
      <c r="C7" s="69"/>
      <c r="D7" s="84"/>
      <c r="E7" s="71"/>
      <c r="F7" s="71"/>
      <c r="G7" s="68" t="str">
        <f>IF(E7=0,"",F7/E7)</f>
        <v/>
      </c>
    </row>
    <row r="8" spans="1:7" x14ac:dyDescent="0.25">
      <c r="A8" s="69"/>
      <c r="B8" s="70"/>
      <c r="C8" s="69"/>
      <c r="D8" s="84"/>
      <c r="E8" s="71"/>
      <c r="F8" s="71"/>
      <c r="G8" s="68" t="str">
        <f t="shared" si="0"/>
        <v/>
      </c>
    </row>
    <row r="9" spans="1:7" x14ac:dyDescent="0.25">
      <c r="A9" s="69"/>
      <c r="B9" s="70"/>
      <c r="C9" s="69"/>
      <c r="D9" s="84"/>
      <c r="E9" s="71"/>
      <c r="F9" s="71"/>
      <c r="G9" s="68" t="str">
        <f t="shared" si="0"/>
        <v/>
      </c>
    </row>
    <row r="10" spans="1:7" x14ac:dyDescent="0.25">
      <c r="A10" s="69"/>
      <c r="B10" s="70"/>
      <c r="C10" s="69"/>
      <c r="D10" s="84"/>
      <c r="E10" s="71"/>
      <c r="F10" s="71"/>
      <c r="G10" s="68" t="str">
        <f t="shared" si="0"/>
        <v/>
      </c>
    </row>
    <row r="11" spans="1:7" x14ac:dyDescent="0.25">
      <c r="A11" s="69"/>
      <c r="B11" s="70"/>
      <c r="C11" s="69"/>
      <c r="D11" s="86"/>
      <c r="E11" s="81"/>
      <c r="F11" s="81"/>
      <c r="G11" s="68" t="str">
        <f t="shared" si="0"/>
        <v/>
      </c>
    </row>
    <row r="12" spans="1:7" x14ac:dyDescent="0.25">
      <c r="A12" s="69"/>
      <c r="B12" s="70"/>
      <c r="C12" s="69"/>
      <c r="D12" s="86"/>
      <c r="E12" s="81"/>
      <c r="F12" s="81"/>
      <c r="G12" s="68" t="str">
        <f t="shared" si="0"/>
        <v/>
      </c>
    </row>
    <row r="13" spans="1:7" x14ac:dyDescent="0.25">
      <c r="A13" s="69"/>
      <c r="B13" s="70"/>
      <c r="C13" s="69"/>
      <c r="D13" s="86"/>
      <c r="E13" s="81"/>
      <c r="F13" s="81"/>
      <c r="G13" s="68" t="str">
        <f t="shared" si="0"/>
        <v/>
      </c>
    </row>
    <row r="14" spans="1:7" x14ac:dyDescent="0.25">
      <c r="A14" s="69"/>
      <c r="B14" s="70"/>
      <c r="C14" s="69"/>
      <c r="D14" s="86"/>
      <c r="E14" s="81"/>
      <c r="F14" s="81"/>
      <c r="G14" s="68" t="str">
        <f t="shared" si="0"/>
        <v/>
      </c>
    </row>
    <row r="15" spans="1:7" x14ac:dyDescent="0.25">
      <c r="A15" s="69"/>
      <c r="B15" s="70"/>
      <c r="C15" s="69"/>
      <c r="D15" s="86"/>
      <c r="E15" s="81"/>
      <c r="F15" s="81"/>
      <c r="G15" s="68" t="str">
        <f t="shared" si="0"/>
        <v/>
      </c>
    </row>
    <row r="16" spans="1:7" x14ac:dyDescent="0.25">
      <c r="A16" s="69"/>
      <c r="B16" s="70"/>
      <c r="C16" s="69"/>
      <c r="D16" s="86"/>
      <c r="E16" s="81"/>
      <c r="F16" s="81"/>
      <c r="G16" s="68" t="str">
        <f t="shared" si="0"/>
        <v/>
      </c>
    </row>
    <row r="17" spans="1:7" x14ac:dyDescent="0.25">
      <c r="A17" s="69"/>
      <c r="B17" s="70"/>
      <c r="C17" s="69"/>
      <c r="D17" s="86"/>
      <c r="E17" s="81"/>
      <c r="F17" s="81"/>
      <c r="G17" s="68" t="str">
        <f t="shared" si="0"/>
        <v/>
      </c>
    </row>
    <row r="18" spans="1:7" x14ac:dyDescent="0.25">
      <c r="A18" s="69"/>
      <c r="B18" s="70"/>
      <c r="C18" s="69"/>
      <c r="D18" s="86"/>
      <c r="E18" s="81"/>
      <c r="F18" s="81"/>
      <c r="G18" s="68" t="str">
        <f t="shared" si="0"/>
        <v/>
      </c>
    </row>
    <row r="19" spans="1:7" x14ac:dyDescent="0.25">
      <c r="A19" s="69"/>
      <c r="B19" s="70"/>
      <c r="C19" s="69"/>
      <c r="D19" s="86"/>
      <c r="E19" s="81"/>
      <c r="F19" s="81"/>
      <c r="G19" s="68" t="str">
        <f t="shared" si="0"/>
        <v/>
      </c>
    </row>
    <row r="20" spans="1:7" x14ac:dyDescent="0.25">
      <c r="A20" s="69"/>
      <c r="B20" s="70"/>
      <c r="C20" s="69"/>
      <c r="D20" s="86"/>
      <c r="E20" s="81"/>
      <c r="F20" s="81"/>
      <c r="G20" s="68" t="str">
        <f t="shared" si="0"/>
        <v/>
      </c>
    </row>
    <row r="21" spans="1:7" x14ac:dyDescent="0.25">
      <c r="A21" s="69"/>
      <c r="B21" s="70"/>
      <c r="C21" s="69"/>
      <c r="D21" s="86"/>
      <c r="E21" s="81"/>
      <c r="F21" s="81"/>
      <c r="G21" s="68" t="str">
        <f t="shared" si="0"/>
        <v/>
      </c>
    </row>
    <row r="22" spans="1:7" x14ac:dyDescent="0.25">
      <c r="A22" s="69"/>
      <c r="B22" s="70"/>
      <c r="C22" s="69"/>
      <c r="D22" s="86"/>
      <c r="E22" s="81"/>
      <c r="F22" s="81"/>
      <c r="G22" s="68" t="str">
        <f t="shared" si="0"/>
        <v/>
      </c>
    </row>
    <row r="23" spans="1:7" x14ac:dyDescent="0.25">
      <c r="A23" s="69"/>
      <c r="B23" s="70"/>
      <c r="C23" s="69"/>
      <c r="D23" s="86"/>
      <c r="E23" s="81"/>
      <c r="F23" s="81"/>
      <c r="G23" s="68" t="str">
        <f t="shared" si="0"/>
        <v/>
      </c>
    </row>
    <row r="24" spans="1:7" x14ac:dyDescent="0.25">
      <c r="A24" s="69"/>
      <c r="B24" s="70"/>
      <c r="C24" s="69"/>
      <c r="D24" s="86"/>
      <c r="E24" s="81"/>
      <c r="F24" s="81"/>
      <c r="G24" s="68" t="str">
        <f t="shared" si="0"/>
        <v/>
      </c>
    </row>
    <row r="25" spans="1:7" x14ac:dyDescent="0.25">
      <c r="A25" s="69"/>
      <c r="B25" s="70"/>
      <c r="C25" s="69"/>
      <c r="D25" s="86"/>
      <c r="E25" s="81"/>
      <c r="F25" s="81"/>
      <c r="G25" s="68" t="str">
        <f t="shared" si="0"/>
        <v/>
      </c>
    </row>
    <row r="26" spans="1:7" x14ac:dyDescent="0.25">
      <c r="A26" s="69"/>
      <c r="B26" s="70"/>
      <c r="C26" s="69"/>
      <c r="D26" s="86"/>
      <c r="E26" s="81"/>
      <c r="F26" s="81"/>
      <c r="G26" s="68" t="str">
        <f t="shared" si="0"/>
        <v/>
      </c>
    </row>
    <row r="27" spans="1:7" x14ac:dyDescent="0.25">
      <c r="A27" s="69"/>
      <c r="B27" s="70"/>
      <c r="C27" s="69"/>
      <c r="D27" s="86"/>
      <c r="E27" s="81"/>
      <c r="F27" s="81"/>
      <c r="G27" s="68" t="str">
        <f t="shared" si="0"/>
        <v/>
      </c>
    </row>
    <row r="28" spans="1:7" x14ac:dyDescent="0.25">
      <c r="A28" s="69"/>
      <c r="B28" s="70"/>
      <c r="C28" s="69"/>
      <c r="D28" s="86"/>
      <c r="E28" s="81"/>
      <c r="F28" s="81"/>
      <c r="G28" s="68" t="str">
        <f t="shared" si="0"/>
        <v/>
      </c>
    </row>
    <row r="29" spans="1:7" x14ac:dyDescent="0.25">
      <c r="A29" s="69"/>
      <c r="B29" s="70"/>
      <c r="C29" s="69"/>
      <c r="D29" s="86"/>
      <c r="E29" s="81"/>
      <c r="F29" s="81"/>
      <c r="G29" s="68" t="str">
        <f t="shared" si="0"/>
        <v/>
      </c>
    </row>
    <row r="30" spans="1:7" x14ac:dyDescent="0.25">
      <c r="A30" s="69"/>
      <c r="B30" s="70"/>
      <c r="C30" s="69"/>
      <c r="D30" s="86"/>
      <c r="E30" s="81"/>
      <c r="F30" s="81"/>
      <c r="G30" s="68" t="str">
        <f t="shared" si="0"/>
        <v/>
      </c>
    </row>
    <row r="31" spans="1:7" x14ac:dyDescent="0.25">
      <c r="A31" s="69"/>
      <c r="B31" s="70"/>
      <c r="C31" s="69"/>
      <c r="D31" s="86"/>
      <c r="E31" s="81"/>
      <c r="F31" s="81"/>
      <c r="G31" s="68" t="str">
        <f t="shared" si="0"/>
        <v/>
      </c>
    </row>
    <row r="32" spans="1:7" x14ac:dyDescent="0.25">
      <c r="A32" s="69"/>
      <c r="B32" s="70"/>
      <c r="C32" s="69"/>
      <c r="D32" s="86"/>
      <c r="E32" s="81"/>
      <c r="F32" s="81"/>
      <c r="G32" s="68" t="str">
        <f t="shared" si="0"/>
        <v/>
      </c>
    </row>
    <row r="35" spans="2:4" x14ac:dyDescent="0.25">
      <c r="B35" s="72" t="s">
        <v>52</v>
      </c>
      <c r="C35" s="72" t="s">
        <v>89</v>
      </c>
      <c r="D35" s="82" t="s">
        <v>70</v>
      </c>
    </row>
    <row r="36" spans="2:4" x14ac:dyDescent="0.25">
      <c r="B36" s="74" t="s">
        <v>55</v>
      </c>
      <c r="C36" s="216" t="str">
        <f>'Personnel Base Data'!C3</f>
        <v>0 / -</v>
      </c>
      <c r="D36" s="83">
        <v>2021</v>
      </c>
    </row>
    <row r="37" spans="2:4" x14ac:dyDescent="0.25">
      <c r="B37" s="74" t="s">
        <v>54</v>
      </c>
      <c r="C37" s="216" t="str">
        <f>'Personnel Base Data'!G3</f>
        <v>1 / -</v>
      </c>
      <c r="D37" s="83">
        <v>2022</v>
      </c>
    </row>
    <row r="38" spans="2:4" x14ac:dyDescent="0.25">
      <c r="B38" s="74" t="s">
        <v>68</v>
      </c>
      <c r="C38" s="216" t="str">
        <f>'Personnel Base Data'!K3</f>
        <v>2 / -</v>
      </c>
      <c r="D38" s="83">
        <v>2023</v>
      </c>
    </row>
    <row r="39" spans="2:4" x14ac:dyDescent="0.25">
      <c r="B39" s="75" t="s">
        <v>56</v>
      </c>
      <c r="C39" s="216" t="str">
        <f>'Personnel Base Data'!O3</f>
        <v>3 / -</v>
      </c>
      <c r="D39" s="83">
        <v>2024</v>
      </c>
    </row>
    <row r="40" spans="2:4" x14ac:dyDescent="0.25">
      <c r="C40" s="216" t="str">
        <f>'Personnel Base Data'!S3</f>
        <v>4 / -</v>
      </c>
      <c r="D40" s="83">
        <v>2025</v>
      </c>
    </row>
    <row r="41" spans="2:4" x14ac:dyDescent="0.25">
      <c r="C41" s="216" t="str">
        <f>'Personnel Base Data'!W3</f>
        <v>5 / -</v>
      </c>
      <c r="D41" s="85"/>
    </row>
    <row r="42" spans="2:4" x14ac:dyDescent="0.25">
      <c r="C42" s="216" t="str">
        <f>'Personnel Base Data'!AA3</f>
        <v>6 / -</v>
      </c>
      <c r="D42" s="85"/>
    </row>
    <row r="43" spans="2:4" x14ac:dyDescent="0.25">
      <c r="C43" s="216" t="str">
        <f>'Personnel Base Data'!AE3</f>
        <v>7 / -</v>
      </c>
      <c r="D43" s="85"/>
    </row>
  </sheetData>
  <sheetProtection algorithmName="SHA-512" hashValue="63poe7UCV6yThPJhQyI1V6tgXfECmZtLWjBpy6kn7mJ39PefsOrvsu55dRPCv4cXevdYt7Gtp+okmzrxjt0/9A==" saltValue="2Rmxrzrcs6Sarpjor7tf3w==" spinCount="100000" sheet="1" objects="1" scenarios="1" formatCells="0" formatColumns="0" formatRows="0"/>
  <dataValidations count="3">
    <dataValidation type="list" allowBlank="1" showInputMessage="1" showErrorMessage="1" sqref="D3:D32">
      <formula1>$D$36:$D$40</formula1>
    </dataValidation>
    <dataValidation type="list" allowBlank="1" showInputMessage="1" showErrorMessage="1" sqref="B3:B32">
      <formula1>$B$36:$B$39</formula1>
    </dataValidation>
    <dataValidation type="list" allowBlank="1" showInputMessage="1" showErrorMessage="1" sqref="C3:C32">
      <formula1>$C$36:$C$43</formula1>
    </dataValidation>
  </dataValidations>
  <pageMargins left="0.31496062992125984" right="0.31496062992125984" top="1.1811023622047245" bottom="0.78740157480314965" header="0.31496062992125984" footer="0.31496062992125984"/>
  <pageSetup paperSize="9" scale="74" orientation="portrait" verticalDpi="0" r:id="rId1"/>
  <headerFooter scaleWithDoc="0">
    <oddHeader>&amp;L&amp;"-,Fett"&amp;16Equipment Costs&amp;R&amp;G</oddHeader>
    <oddFooter>&amp;L&amp;9SFA Advanced Manufacturing - &amp;F - &amp;D&amp;R&amp;9Page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0"/>
  <sheetViews>
    <sheetView zoomScale="150" zoomScaleNormal="150" workbookViewId="0">
      <selection sqref="A1:XFD10"/>
    </sheetView>
  </sheetViews>
  <sheetFormatPr baseColWidth="10" defaultRowHeight="15" x14ac:dyDescent="0.25"/>
  <cols>
    <col min="1" max="1" width="20.7109375" customWidth="1"/>
    <col min="2" max="4" width="12.7109375" customWidth="1"/>
  </cols>
  <sheetData>
    <row r="1" spans="1:7" x14ac:dyDescent="0.25">
      <c r="A1" s="88" t="s">
        <v>90</v>
      </c>
      <c r="B1" s="89" t="str">
        <f>IF('Pivot Tables Equipment Costs'!B4="","",'Pivot Tables Equipment Costs'!B4)</f>
        <v>(Leer)</v>
      </c>
      <c r="C1" s="89" t="str">
        <f>IF('Pivot Tables Equipment Costs'!C4="","",'Pivot Tables Equipment Costs'!C4)</f>
        <v/>
      </c>
      <c r="D1" s="89" t="str">
        <f>IF('Pivot Tables Equipment Costs'!D4="","",'Pivot Tables Equipment Costs'!D4)</f>
        <v/>
      </c>
      <c r="E1" s="89" t="str">
        <f>IF('Pivot Tables Equipment Costs'!E4="","",'Pivot Tables Equipment Costs'!E4)</f>
        <v/>
      </c>
      <c r="F1" s="89" t="str">
        <f>IF('Pivot Tables Equipment Costs'!F4="","",'Pivot Tables Equipment Costs'!F4)</f>
        <v/>
      </c>
      <c r="G1" s="90" t="s">
        <v>51</v>
      </c>
    </row>
    <row r="2" spans="1:7" x14ac:dyDescent="0.25">
      <c r="A2" s="91" t="str">
        <f>'Pivot Tables Equipment Costs'!A5</f>
        <v>(Leer)</v>
      </c>
      <c r="B2" s="87">
        <f>'Pivot Tables Equipment Costs'!B5</f>
        <v>0</v>
      </c>
      <c r="C2" s="87">
        <f>'Pivot Tables Equipment Costs'!C5</f>
        <v>0</v>
      </c>
      <c r="D2" s="87">
        <f>'Pivot Tables Equipment Costs'!D5</f>
        <v>0</v>
      </c>
      <c r="E2" s="87">
        <f>'Pivot Tables Equipment Costs'!E5</f>
        <v>0</v>
      </c>
      <c r="F2" s="87">
        <f>'Pivot Tables Equipment Costs'!F5</f>
        <v>0</v>
      </c>
      <c r="G2" s="92">
        <f t="shared" ref="G2:G8" si="0">SUM(B2:F2)</f>
        <v>0</v>
      </c>
    </row>
    <row r="3" spans="1:7" x14ac:dyDescent="0.25">
      <c r="A3" s="91">
        <f>'Pivot Tables Equipment Costs'!A6</f>
        <v>0</v>
      </c>
      <c r="B3" s="87">
        <f>'Pivot Tables Equipment Costs'!B6</f>
        <v>0</v>
      </c>
      <c r="C3" s="87">
        <f>'Pivot Tables Equipment Costs'!C6</f>
        <v>0</v>
      </c>
      <c r="D3" s="87">
        <f>'Pivot Tables Equipment Costs'!D6</f>
        <v>0</v>
      </c>
      <c r="E3" s="87">
        <f>'Pivot Tables Equipment Costs'!E6</f>
        <v>0</v>
      </c>
      <c r="F3" s="87">
        <f>'Pivot Tables Equipment Costs'!F6</f>
        <v>0</v>
      </c>
      <c r="G3" s="92">
        <f t="shared" si="0"/>
        <v>0</v>
      </c>
    </row>
    <row r="4" spans="1:7" x14ac:dyDescent="0.25">
      <c r="A4" s="91">
        <f>'Pivot Tables Equipment Costs'!A7</f>
        <v>0</v>
      </c>
      <c r="B4" s="87">
        <f>'Pivot Tables Equipment Costs'!B7</f>
        <v>0</v>
      </c>
      <c r="C4" s="87">
        <f>'Pivot Tables Equipment Costs'!C7</f>
        <v>0</v>
      </c>
      <c r="D4" s="87">
        <f>'Pivot Tables Equipment Costs'!D7</f>
        <v>0</v>
      </c>
      <c r="E4" s="87">
        <f>'Pivot Tables Equipment Costs'!E7</f>
        <v>0</v>
      </c>
      <c r="F4" s="87">
        <f>'Pivot Tables Equipment Costs'!F7</f>
        <v>0</v>
      </c>
      <c r="G4" s="92">
        <f t="shared" si="0"/>
        <v>0</v>
      </c>
    </row>
    <row r="5" spans="1:7" x14ac:dyDescent="0.25">
      <c r="A5" s="91">
        <f>'Pivot Tables Equipment Costs'!A8</f>
        <v>0</v>
      </c>
      <c r="B5" s="87">
        <f>'Pivot Tables Equipment Costs'!B8</f>
        <v>0</v>
      </c>
      <c r="C5" s="87">
        <f>'Pivot Tables Equipment Costs'!C8</f>
        <v>0</v>
      </c>
      <c r="D5" s="87">
        <f>'Pivot Tables Equipment Costs'!D8</f>
        <v>0</v>
      </c>
      <c r="E5" s="87">
        <f>'Pivot Tables Equipment Costs'!E8</f>
        <v>0</v>
      </c>
      <c r="F5" s="87">
        <f>'Pivot Tables Equipment Costs'!F8</f>
        <v>0</v>
      </c>
      <c r="G5" s="92">
        <f t="shared" si="0"/>
        <v>0</v>
      </c>
    </row>
    <row r="6" spans="1:7" x14ac:dyDescent="0.25">
      <c r="A6" s="91">
        <f>'Pivot Tables Equipment Costs'!A9</f>
        <v>0</v>
      </c>
      <c r="B6" s="87">
        <f>'Pivot Tables Equipment Costs'!B9</f>
        <v>0</v>
      </c>
      <c r="C6" s="87">
        <f>'Pivot Tables Equipment Costs'!C9</f>
        <v>0</v>
      </c>
      <c r="D6" s="87">
        <f>'Pivot Tables Equipment Costs'!D9</f>
        <v>0</v>
      </c>
      <c r="E6" s="87">
        <f>'Pivot Tables Equipment Costs'!E9</f>
        <v>0</v>
      </c>
      <c r="F6" s="87">
        <f>'Pivot Tables Equipment Costs'!F9</f>
        <v>0</v>
      </c>
      <c r="G6" s="92">
        <f t="shared" si="0"/>
        <v>0</v>
      </c>
    </row>
    <row r="7" spans="1:7" x14ac:dyDescent="0.25">
      <c r="A7" s="91">
        <f>'Pivot Tables Equipment Costs'!A10</f>
        <v>0</v>
      </c>
      <c r="B7" s="87">
        <f>'Pivot Tables Equipment Costs'!B10</f>
        <v>0</v>
      </c>
      <c r="C7" s="87">
        <f>'Pivot Tables Equipment Costs'!C10</f>
        <v>0</v>
      </c>
      <c r="D7" s="87">
        <f>'Pivot Tables Equipment Costs'!D10</f>
        <v>0</v>
      </c>
      <c r="E7" s="87">
        <f>'Pivot Tables Equipment Costs'!E10</f>
        <v>0</v>
      </c>
      <c r="F7" s="87">
        <f>'Pivot Tables Equipment Costs'!F10</f>
        <v>0</v>
      </c>
      <c r="G7" s="92">
        <f t="shared" si="0"/>
        <v>0</v>
      </c>
    </row>
    <row r="8" spans="1:7" x14ac:dyDescent="0.25">
      <c r="A8" s="91">
        <f>'Pivot Tables Equipment Costs'!A11</f>
        <v>0</v>
      </c>
      <c r="B8" s="87">
        <f>'Pivot Tables Equipment Costs'!B11</f>
        <v>0</v>
      </c>
      <c r="C8" s="87">
        <f>'Pivot Tables Equipment Costs'!C11</f>
        <v>0</v>
      </c>
      <c r="D8" s="87">
        <f>'Pivot Tables Equipment Costs'!D11</f>
        <v>0</v>
      </c>
      <c r="E8" s="87">
        <f>'Pivot Tables Equipment Costs'!E11</f>
        <v>0</v>
      </c>
      <c r="F8" s="87">
        <f>'Pivot Tables Equipment Costs'!F11</f>
        <v>0</v>
      </c>
      <c r="G8" s="92">
        <f t="shared" si="0"/>
        <v>0</v>
      </c>
    </row>
    <row r="9" spans="1:7" x14ac:dyDescent="0.25">
      <c r="A9" s="91">
        <f>'Pivot Tables Equipment Costs'!A12</f>
        <v>0</v>
      </c>
      <c r="B9" s="87">
        <f>'Pivot Tables Equipment Costs'!B12</f>
        <v>0</v>
      </c>
      <c r="C9" s="87">
        <f>'Pivot Tables Equipment Costs'!C12</f>
        <v>0</v>
      </c>
      <c r="D9" s="87">
        <f>'Pivot Tables Equipment Costs'!D12</f>
        <v>0</v>
      </c>
      <c r="E9" s="87">
        <f>'Pivot Tables Equipment Costs'!E12</f>
        <v>0</v>
      </c>
      <c r="F9" s="87">
        <f>'Pivot Tables Equipment Costs'!F12</f>
        <v>0</v>
      </c>
      <c r="G9" s="92">
        <f>SUM(B9:F9)</f>
        <v>0</v>
      </c>
    </row>
    <row r="10" spans="1:7" x14ac:dyDescent="0.25">
      <c r="A10" s="88" t="s">
        <v>51</v>
      </c>
      <c r="B10" s="93">
        <f>SUM(B2:B9)</f>
        <v>0</v>
      </c>
      <c r="C10" s="93">
        <f t="shared" ref="C10:F10" si="1">SUM(C2:C9)</f>
        <v>0</v>
      </c>
      <c r="D10" s="93">
        <f t="shared" si="1"/>
        <v>0</v>
      </c>
      <c r="E10" s="93">
        <f t="shared" si="1"/>
        <v>0</v>
      </c>
      <c r="F10" s="93">
        <f t="shared" si="1"/>
        <v>0</v>
      </c>
      <c r="G10" s="93">
        <f t="shared" ref="G10" si="2">SUM(G2:G9)</f>
        <v>0</v>
      </c>
    </row>
  </sheetData>
  <sheetProtection algorithmName="SHA-512" hashValue="61qqEY3q8QCSxWl+H4PBBBzVpwbpvSI0q4VJdODSqAMQLGM23Y7fmKkPukM9IXeAW38vwFElm0lFrrPYzQ0tjQ==" saltValue="C2bQ37dyHh3iBsAQOUJXZA==" spinCount="100000" sheet="1" objects="1" scenarios="1"/>
  <pageMargins left="0.70866141732283472" right="0.70866141732283472" top="1.1811023622047245" bottom="0.78740157480314965" header="0.31496062992125984" footer="0.31496062992125984"/>
  <pageSetup paperSize="9" orientation="landscape" horizontalDpi="4294967293" verticalDpi="0" r:id="rId1"/>
  <headerFooter scaleWithDoc="0">
    <oddHeader>&amp;L&amp;"-,Fett"&amp;16Consolidated Equipment Costs&amp;R&amp;G</oddHeader>
    <oddFooter>&amp;L&amp;9SFA Advanced Manufacturing - &amp;F - &amp;D&amp;R&amp;9Page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4" tint="0.59999389629810485"/>
  </sheetPr>
  <dimension ref="A3:O5"/>
  <sheetViews>
    <sheetView workbookViewId="0">
      <selection activeCell="B5" sqref="B5"/>
    </sheetView>
  </sheetViews>
  <sheetFormatPr baseColWidth="10" defaultRowHeight="15" x14ac:dyDescent="0.25"/>
  <cols>
    <col min="1" max="1" width="31.5703125" customWidth="1"/>
    <col min="2" max="2" width="23.7109375" customWidth="1"/>
    <col min="3" max="3" width="6.28515625" customWidth="1"/>
    <col min="4" max="4" width="31.5703125" customWidth="1"/>
    <col min="5" max="5" width="27.140625" customWidth="1"/>
    <col min="6" max="6" width="7.28515625" bestFit="1" customWidth="1"/>
    <col min="7" max="7" width="6.28515625" customWidth="1"/>
    <col min="8" max="8" width="28.85546875" customWidth="1"/>
    <col min="9" max="9" width="8.5703125" customWidth="1"/>
    <col min="10" max="10" width="14.7109375" customWidth="1"/>
    <col min="11" max="13" width="5.7109375" customWidth="1"/>
    <col min="14" max="14" width="22.42578125" customWidth="1"/>
    <col min="15" max="15" width="27.140625" customWidth="1"/>
    <col min="16" max="16" width="8.42578125" customWidth="1"/>
    <col min="17" max="18" width="7.42578125" customWidth="1"/>
    <col min="19" max="19" width="6.85546875" customWidth="1"/>
    <col min="20" max="20" width="15.5703125" bestFit="1" customWidth="1"/>
  </cols>
  <sheetData>
    <row r="3" spans="1:15" x14ac:dyDescent="0.25">
      <c r="A3" s="39" t="s">
        <v>108</v>
      </c>
      <c r="B3" s="39" t="s">
        <v>65</v>
      </c>
      <c r="N3" s="39" t="s">
        <v>25</v>
      </c>
      <c r="O3" t="s">
        <v>66</v>
      </c>
    </row>
    <row r="4" spans="1:15" x14ac:dyDescent="0.25">
      <c r="A4" s="39" t="s">
        <v>25</v>
      </c>
      <c r="B4" t="s">
        <v>27</v>
      </c>
      <c r="N4" s="40" t="s">
        <v>27</v>
      </c>
      <c r="O4" s="41"/>
    </row>
    <row r="5" spans="1:15" x14ac:dyDescent="0.25">
      <c r="A5" s="40" t="s">
        <v>27</v>
      </c>
      <c r="B5" s="41">
        <v>0</v>
      </c>
      <c r="N5" s="40" t="s">
        <v>26</v>
      </c>
      <c r="O5" s="4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9"/>
    <pageSetUpPr fitToPage="1"/>
  </sheetPr>
  <dimension ref="A1:E73"/>
  <sheetViews>
    <sheetView zoomScaleNormal="100" workbookViewId="0">
      <pane ySplit="2" topLeftCell="A3" activePane="bottomLeft" state="frozen"/>
      <selection activeCell="B25" sqref="B25"/>
      <selection pane="bottomLeft" activeCell="A3" sqref="A3"/>
    </sheetView>
  </sheetViews>
  <sheetFormatPr baseColWidth="10" defaultRowHeight="15" x14ac:dyDescent="0.25"/>
  <cols>
    <col min="1" max="1" width="50.7109375" customWidth="1"/>
    <col min="2" max="2" width="20.7109375" customWidth="1"/>
    <col min="3" max="3" width="17.85546875" customWidth="1"/>
    <col min="4" max="4" width="10.7109375" style="85" customWidth="1"/>
    <col min="5" max="5" width="12.7109375" customWidth="1"/>
  </cols>
  <sheetData>
    <row r="1" spans="1:5" x14ac:dyDescent="0.25">
      <c r="A1" s="112"/>
      <c r="B1" s="66"/>
      <c r="C1" s="66"/>
      <c r="D1" s="73"/>
      <c r="E1" s="113">
        <f>SUBTOTAL(9,E3:E43)</f>
        <v>0</v>
      </c>
    </row>
    <row r="2" spans="1:5" ht="30" customHeight="1" x14ac:dyDescent="0.25">
      <c r="A2" s="94" t="s">
        <v>58</v>
      </c>
      <c r="B2" s="95" t="s">
        <v>59</v>
      </c>
      <c r="C2" s="96" t="s">
        <v>89</v>
      </c>
      <c r="D2" s="97" t="s">
        <v>71</v>
      </c>
      <c r="E2" s="98" t="s">
        <v>60</v>
      </c>
    </row>
    <row r="3" spans="1:5" x14ac:dyDescent="0.25">
      <c r="A3" s="69"/>
      <c r="B3" s="70"/>
      <c r="C3" s="70"/>
      <c r="D3" s="84"/>
      <c r="E3" s="71"/>
    </row>
    <row r="4" spans="1:5" x14ac:dyDescent="0.25">
      <c r="A4" s="69"/>
      <c r="B4" s="70"/>
      <c r="C4" s="70"/>
      <c r="D4" s="84"/>
      <c r="E4" s="71"/>
    </row>
    <row r="5" spans="1:5" x14ac:dyDescent="0.25">
      <c r="A5" s="69"/>
      <c r="B5" s="70"/>
      <c r="C5" s="70"/>
      <c r="D5" s="84"/>
      <c r="E5" s="71"/>
    </row>
    <row r="6" spans="1:5" x14ac:dyDescent="0.25">
      <c r="A6" s="69"/>
      <c r="B6" s="70"/>
      <c r="C6" s="70"/>
      <c r="D6" s="84"/>
      <c r="E6" s="71"/>
    </row>
    <row r="7" spans="1:5" x14ac:dyDescent="0.25">
      <c r="A7" s="69"/>
      <c r="B7" s="70"/>
      <c r="C7" s="70"/>
      <c r="D7" s="84"/>
      <c r="E7" s="71"/>
    </row>
    <row r="8" spans="1:5" x14ac:dyDescent="0.25">
      <c r="A8" s="69"/>
      <c r="B8" s="70"/>
      <c r="C8" s="70"/>
      <c r="D8" s="84"/>
      <c r="E8" s="71"/>
    </row>
    <row r="9" spans="1:5" x14ac:dyDescent="0.25">
      <c r="A9" s="69"/>
      <c r="B9" s="70"/>
      <c r="C9" s="70"/>
      <c r="D9" s="84"/>
      <c r="E9" s="71"/>
    </row>
    <row r="10" spans="1:5" x14ac:dyDescent="0.25">
      <c r="A10" s="69"/>
      <c r="B10" s="70"/>
      <c r="C10" s="70"/>
      <c r="D10" s="84"/>
      <c r="E10" s="71"/>
    </row>
    <row r="11" spans="1:5" x14ac:dyDescent="0.25">
      <c r="A11" s="69"/>
      <c r="B11" s="70"/>
      <c r="C11" s="70"/>
      <c r="D11" s="84"/>
      <c r="E11" s="71"/>
    </row>
    <row r="12" spans="1:5" x14ac:dyDescent="0.25">
      <c r="A12" s="69"/>
      <c r="B12" s="70"/>
      <c r="C12" s="70"/>
      <c r="D12" s="84"/>
      <c r="E12" s="71"/>
    </row>
    <row r="13" spans="1:5" x14ac:dyDescent="0.25">
      <c r="A13" s="69"/>
      <c r="B13" s="70"/>
      <c r="C13" s="70"/>
      <c r="D13" s="84"/>
      <c r="E13" s="71"/>
    </row>
    <row r="14" spans="1:5" x14ac:dyDescent="0.25">
      <c r="A14" s="69"/>
      <c r="B14" s="70"/>
      <c r="C14" s="70"/>
      <c r="D14" s="84"/>
      <c r="E14" s="71"/>
    </row>
    <row r="15" spans="1:5" x14ac:dyDescent="0.25">
      <c r="A15" s="69"/>
      <c r="B15" s="70"/>
      <c r="C15" s="70"/>
      <c r="D15" s="84"/>
      <c r="E15" s="71"/>
    </row>
    <row r="16" spans="1:5" x14ac:dyDescent="0.25">
      <c r="A16" s="69"/>
      <c r="B16" s="70"/>
      <c r="C16" s="70"/>
      <c r="D16" s="84"/>
      <c r="E16" s="71"/>
    </row>
    <row r="17" spans="1:5" x14ac:dyDescent="0.25">
      <c r="A17" s="69"/>
      <c r="B17" s="70"/>
      <c r="C17" s="70"/>
      <c r="D17" s="84"/>
      <c r="E17" s="71"/>
    </row>
    <row r="18" spans="1:5" x14ac:dyDescent="0.25">
      <c r="A18" s="69"/>
      <c r="B18" s="70"/>
      <c r="C18" s="70"/>
      <c r="D18" s="84"/>
      <c r="E18" s="71"/>
    </row>
    <row r="19" spans="1:5" x14ac:dyDescent="0.25">
      <c r="A19" s="69"/>
      <c r="B19" s="70"/>
      <c r="C19" s="70"/>
      <c r="D19" s="84"/>
      <c r="E19" s="71"/>
    </row>
    <row r="20" spans="1:5" x14ac:dyDescent="0.25">
      <c r="A20" s="69"/>
      <c r="B20" s="70"/>
      <c r="C20" s="70"/>
      <c r="D20" s="84"/>
      <c r="E20" s="71"/>
    </row>
    <row r="21" spans="1:5" x14ac:dyDescent="0.25">
      <c r="A21" s="69"/>
      <c r="B21" s="70"/>
      <c r="C21" s="70"/>
      <c r="D21" s="84"/>
      <c r="E21" s="71"/>
    </row>
    <row r="22" spans="1:5" x14ac:dyDescent="0.25">
      <c r="A22" s="69"/>
      <c r="B22" s="70"/>
      <c r="C22" s="70"/>
      <c r="D22" s="84"/>
      <c r="E22" s="71"/>
    </row>
    <row r="23" spans="1:5" x14ac:dyDescent="0.25">
      <c r="A23" s="69"/>
      <c r="B23" s="70"/>
      <c r="C23" s="70"/>
      <c r="D23" s="84"/>
      <c r="E23" s="71"/>
    </row>
    <row r="24" spans="1:5" x14ac:dyDescent="0.25">
      <c r="A24" s="69"/>
      <c r="B24" s="70"/>
      <c r="C24" s="70"/>
      <c r="D24" s="84"/>
      <c r="E24" s="71"/>
    </row>
    <row r="25" spans="1:5" x14ac:dyDescent="0.25">
      <c r="A25" s="69"/>
      <c r="B25" s="70"/>
      <c r="C25" s="70"/>
      <c r="D25" s="84"/>
      <c r="E25" s="71"/>
    </row>
    <row r="26" spans="1:5" x14ac:dyDescent="0.25">
      <c r="A26" s="69"/>
      <c r="B26" s="70"/>
      <c r="C26" s="70"/>
      <c r="D26" s="84"/>
      <c r="E26" s="71"/>
    </row>
    <row r="27" spans="1:5" x14ac:dyDescent="0.25">
      <c r="A27" s="69"/>
      <c r="B27" s="70"/>
      <c r="C27" s="70"/>
      <c r="D27" s="84"/>
      <c r="E27" s="71"/>
    </row>
    <row r="28" spans="1:5" x14ac:dyDescent="0.25">
      <c r="A28" s="69"/>
      <c r="B28" s="70"/>
      <c r="C28" s="70"/>
      <c r="D28" s="84"/>
      <c r="E28" s="71"/>
    </row>
    <row r="29" spans="1:5" x14ac:dyDescent="0.25">
      <c r="A29" s="69"/>
      <c r="B29" s="70"/>
      <c r="C29" s="70"/>
      <c r="D29" s="84"/>
      <c r="E29" s="71"/>
    </row>
    <row r="30" spans="1:5" x14ac:dyDescent="0.25">
      <c r="A30" s="69"/>
      <c r="B30" s="70"/>
      <c r="C30" s="70"/>
      <c r="D30" s="84"/>
      <c r="E30" s="71"/>
    </row>
    <row r="31" spans="1:5" x14ac:dyDescent="0.25">
      <c r="A31" s="69"/>
      <c r="B31" s="70"/>
      <c r="C31" s="70"/>
      <c r="D31" s="84"/>
      <c r="E31" s="71"/>
    </row>
    <row r="32" spans="1:5" x14ac:dyDescent="0.25">
      <c r="A32" s="69"/>
      <c r="B32" s="70"/>
      <c r="C32" s="70"/>
      <c r="D32" s="84"/>
      <c r="E32" s="71"/>
    </row>
    <row r="33" spans="1:5" x14ac:dyDescent="0.25">
      <c r="A33" s="69"/>
      <c r="B33" s="70"/>
      <c r="C33" s="70"/>
      <c r="D33" s="84"/>
      <c r="E33" s="71"/>
    </row>
    <row r="34" spans="1:5" x14ac:dyDescent="0.25">
      <c r="A34" s="69"/>
      <c r="B34" s="70"/>
      <c r="C34" s="70"/>
      <c r="D34" s="84"/>
      <c r="E34" s="71"/>
    </row>
    <row r="35" spans="1:5" x14ac:dyDescent="0.25">
      <c r="A35" s="69"/>
      <c r="B35" s="70"/>
      <c r="C35" s="70"/>
      <c r="D35" s="84"/>
      <c r="E35" s="71"/>
    </row>
    <row r="36" spans="1:5" x14ac:dyDescent="0.25">
      <c r="A36" s="69"/>
      <c r="B36" s="70"/>
      <c r="C36" s="70"/>
      <c r="D36" s="84"/>
      <c r="E36" s="71"/>
    </row>
    <row r="37" spans="1:5" x14ac:dyDescent="0.25">
      <c r="A37" s="69"/>
      <c r="B37" s="70"/>
      <c r="C37" s="70"/>
      <c r="D37" s="84"/>
      <c r="E37" s="71"/>
    </row>
    <row r="38" spans="1:5" x14ac:dyDescent="0.25">
      <c r="A38" s="69"/>
      <c r="B38" s="70"/>
      <c r="C38" s="70"/>
      <c r="D38" s="84"/>
      <c r="E38" s="71"/>
    </row>
    <row r="39" spans="1:5" x14ac:dyDescent="0.25">
      <c r="A39" s="69"/>
      <c r="B39" s="70"/>
      <c r="C39" s="70"/>
      <c r="D39" s="84"/>
      <c r="E39" s="71"/>
    </row>
    <row r="40" spans="1:5" x14ac:dyDescent="0.25">
      <c r="A40" s="69"/>
      <c r="B40" s="70"/>
      <c r="C40" s="70"/>
      <c r="D40" s="84"/>
      <c r="E40" s="71"/>
    </row>
    <row r="41" spans="1:5" x14ac:dyDescent="0.25">
      <c r="A41" s="69"/>
      <c r="B41" s="70"/>
      <c r="C41" s="70"/>
      <c r="D41" s="84"/>
      <c r="E41" s="71"/>
    </row>
    <row r="42" spans="1:5" x14ac:dyDescent="0.25">
      <c r="A42" s="69"/>
      <c r="B42" s="70"/>
      <c r="C42" s="70"/>
      <c r="D42" s="84"/>
      <c r="E42" s="71"/>
    </row>
    <row r="43" spans="1:5" x14ac:dyDescent="0.25">
      <c r="A43" s="69"/>
      <c r="B43" s="70"/>
      <c r="C43" s="70"/>
      <c r="D43" s="84"/>
      <c r="E43" s="71"/>
    </row>
    <row r="44" spans="1:5" x14ac:dyDescent="0.25">
      <c r="A44" s="69"/>
      <c r="B44" s="70"/>
      <c r="C44" s="70"/>
      <c r="D44" s="84"/>
      <c r="E44" s="71"/>
    </row>
    <row r="45" spans="1:5" x14ac:dyDescent="0.25">
      <c r="A45" s="69"/>
      <c r="B45" s="70"/>
      <c r="C45" s="70"/>
      <c r="D45" s="84"/>
      <c r="E45" s="71"/>
    </row>
    <row r="46" spans="1:5" x14ac:dyDescent="0.25">
      <c r="A46" s="69"/>
      <c r="B46" s="70"/>
      <c r="C46" s="70"/>
      <c r="D46" s="84"/>
      <c r="E46" s="71"/>
    </row>
    <row r="47" spans="1:5" x14ac:dyDescent="0.25">
      <c r="A47" s="69"/>
      <c r="B47" s="70"/>
      <c r="C47" s="70"/>
      <c r="D47" s="84"/>
      <c r="E47" s="71"/>
    </row>
    <row r="48" spans="1:5" x14ac:dyDescent="0.25">
      <c r="A48" s="69"/>
      <c r="B48" s="70"/>
      <c r="C48" s="70"/>
      <c r="D48" s="84"/>
      <c r="E48" s="71"/>
    </row>
    <row r="49" spans="1:5" x14ac:dyDescent="0.25">
      <c r="A49" s="69"/>
      <c r="B49" s="70"/>
      <c r="C49" s="70"/>
      <c r="D49" s="84"/>
      <c r="E49" s="71"/>
    </row>
    <row r="50" spans="1:5" x14ac:dyDescent="0.25">
      <c r="A50" s="69"/>
      <c r="B50" s="70"/>
      <c r="C50" s="70"/>
      <c r="D50" s="84"/>
      <c r="E50" s="71"/>
    </row>
    <row r="51" spans="1:5" x14ac:dyDescent="0.25">
      <c r="A51" s="69"/>
      <c r="B51" s="70"/>
      <c r="C51" s="70"/>
      <c r="D51" s="84"/>
      <c r="E51" s="71"/>
    </row>
    <row r="52" spans="1:5" x14ac:dyDescent="0.25">
      <c r="A52" s="69"/>
      <c r="B52" s="70"/>
      <c r="C52" s="70"/>
      <c r="D52" s="84"/>
      <c r="E52" s="71"/>
    </row>
    <row r="53" spans="1:5" x14ac:dyDescent="0.25">
      <c r="A53" s="69"/>
      <c r="B53" s="70"/>
      <c r="C53" s="70"/>
      <c r="D53" s="84"/>
      <c r="E53" s="71"/>
    </row>
    <row r="54" spans="1:5" x14ac:dyDescent="0.25">
      <c r="A54" s="69"/>
      <c r="B54" s="70"/>
      <c r="C54" s="70"/>
      <c r="D54" s="84"/>
      <c r="E54" s="71"/>
    </row>
    <row r="55" spans="1:5" x14ac:dyDescent="0.25">
      <c r="A55" s="69"/>
      <c r="B55" s="70"/>
      <c r="C55" s="70"/>
      <c r="D55" s="84"/>
      <c r="E55" s="71"/>
    </row>
    <row r="56" spans="1:5" x14ac:dyDescent="0.25">
      <c r="A56" s="69"/>
      <c r="B56" s="70"/>
      <c r="C56" s="70"/>
      <c r="D56" s="84"/>
      <c r="E56" s="71"/>
    </row>
    <row r="57" spans="1:5" x14ac:dyDescent="0.25">
      <c r="A57" s="69"/>
      <c r="B57" s="70"/>
      <c r="C57" s="70"/>
      <c r="D57" s="84"/>
      <c r="E57" s="71"/>
    </row>
    <row r="58" spans="1:5" x14ac:dyDescent="0.25">
      <c r="A58" s="69"/>
      <c r="B58" s="70"/>
      <c r="C58" s="70"/>
      <c r="D58" s="84"/>
      <c r="E58" s="71"/>
    </row>
    <row r="59" spans="1:5" x14ac:dyDescent="0.25">
      <c r="A59" s="69"/>
      <c r="B59" s="70"/>
      <c r="C59" s="70"/>
      <c r="D59" s="84"/>
      <c r="E59" s="71"/>
    </row>
    <row r="60" spans="1:5" x14ac:dyDescent="0.25">
      <c r="A60" s="69"/>
      <c r="B60" s="70"/>
      <c r="C60" s="70"/>
      <c r="D60" s="84"/>
      <c r="E60" s="71"/>
    </row>
    <row r="61" spans="1:5" x14ac:dyDescent="0.25">
      <c r="A61" s="69"/>
      <c r="B61" s="70"/>
      <c r="C61" s="70"/>
      <c r="D61" s="84"/>
      <c r="E61" s="71"/>
    </row>
    <row r="62" spans="1:5" x14ac:dyDescent="0.25">
      <c r="A62" s="69"/>
      <c r="B62" s="70"/>
      <c r="C62" s="70"/>
      <c r="D62" s="84"/>
      <c r="E62" s="71"/>
    </row>
    <row r="63" spans="1:5" x14ac:dyDescent="0.25">
      <c r="A63" s="66"/>
      <c r="B63" s="66"/>
      <c r="C63" s="66"/>
      <c r="D63" s="73"/>
      <c r="E63" s="66"/>
    </row>
    <row r="64" spans="1:5" x14ac:dyDescent="0.25">
      <c r="A64" s="66"/>
      <c r="B64" s="66"/>
      <c r="C64" s="66"/>
      <c r="D64" s="73"/>
      <c r="E64" s="66"/>
    </row>
    <row r="65" spans="1:5" x14ac:dyDescent="0.25">
      <c r="A65" s="66"/>
      <c r="B65" s="72" t="s">
        <v>59</v>
      </c>
      <c r="C65" s="72" t="s">
        <v>89</v>
      </c>
      <c r="D65" s="82" t="s">
        <v>70</v>
      </c>
      <c r="E65" s="66"/>
    </row>
    <row r="66" spans="1:5" x14ac:dyDescent="0.25">
      <c r="A66" s="66"/>
      <c r="B66" s="74" t="s">
        <v>62</v>
      </c>
      <c r="C66" s="216" t="str">
        <f>'Personnel Base Data'!C3</f>
        <v>0 / -</v>
      </c>
      <c r="D66" s="83">
        <v>2021</v>
      </c>
      <c r="E66" s="66"/>
    </row>
    <row r="67" spans="1:5" x14ac:dyDescent="0.25">
      <c r="A67" s="66"/>
      <c r="B67" s="74" t="s">
        <v>63</v>
      </c>
      <c r="C67" s="216" t="str">
        <f>'Personnel Base Data'!G3</f>
        <v>1 / -</v>
      </c>
      <c r="D67" s="83">
        <v>2022</v>
      </c>
      <c r="E67" s="66"/>
    </row>
    <row r="68" spans="1:5" x14ac:dyDescent="0.25">
      <c r="A68" s="66"/>
      <c r="B68" s="74" t="s">
        <v>61</v>
      </c>
      <c r="C68" s="216" t="str">
        <f>'Personnel Base Data'!K3</f>
        <v>2 / -</v>
      </c>
      <c r="D68" s="83">
        <v>2023</v>
      </c>
      <c r="E68" s="66"/>
    </row>
    <row r="69" spans="1:5" x14ac:dyDescent="0.25">
      <c r="A69" s="66"/>
      <c r="B69" s="75" t="s">
        <v>56</v>
      </c>
      <c r="C69" s="216" t="str">
        <f>'Personnel Base Data'!O3</f>
        <v>3 / -</v>
      </c>
      <c r="D69" s="83">
        <v>2024</v>
      </c>
      <c r="E69" s="66"/>
    </row>
    <row r="70" spans="1:5" x14ac:dyDescent="0.25">
      <c r="A70" s="66"/>
      <c r="C70" s="216" t="str">
        <f>'Personnel Base Data'!S3</f>
        <v>4 / -</v>
      </c>
      <c r="D70" s="83">
        <v>2025</v>
      </c>
      <c r="E70" s="66"/>
    </row>
    <row r="71" spans="1:5" x14ac:dyDescent="0.25">
      <c r="C71" s="216" t="str">
        <f>'Personnel Base Data'!W3</f>
        <v>5 / -</v>
      </c>
    </row>
    <row r="72" spans="1:5" x14ac:dyDescent="0.25">
      <c r="C72" s="216" t="str">
        <f>'Personnel Base Data'!AA3</f>
        <v>6 / -</v>
      </c>
    </row>
    <row r="73" spans="1:5" x14ac:dyDescent="0.25">
      <c r="C73" s="216" t="str">
        <f>'Personnel Base Data'!AE3</f>
        <v>7 / -</v>
      </c>
    </row>
  </sheetData>
  <sheetProtection algorithmName="SHA-512" hashValue="HfUFrDkGKvPBvqyKYUqQ4QlvAvOsO6QtRulm7zFO3d6oMjjj6HZNpsKi/jFVtb7im9nRtZu14mlPPPbJOZmgwQ==" saltValue="8lgXKcFdOO8dxN5z2v42+g==" spinCount="100000" sheet="1" objects="1" scenarios="1" formatCells="0" formatColumns="0" formatRows="0"/>
  <dataValidations count="3">
    <dataValidation type="list" allowBlank="1" showInputMessage="1" showErrorMessage="1" sqref="D3:D62">
      <formula1>$D$66:$D$70</formula1>
    </dataValidation>
    <dataValidation type="list" allowBlank="1" showInputMessage="1" showErrorMessage="1" sqref="B3:B62">
      <formula1>$B$66:$B$69</formula1>
    </dataValidation>
    <dataValidation type="list" allowBlank="1" showInputMessage="1" showErrorMessage="1" sqref="C3:C62">
      <formula1>$C$66:$C$73</formula1>
    </dataValidation>
  </dataValidations>
  <pageMargins left="0.69" right="0.53" top="0.86614173228346458" bottom="0.47244094488188981" header="0.31496062992125984" footer="0.23622047244094491"/>
  <pageSetup paperSize="9" scale="78" orientation="portrait" horizontalDpi="4294967293" verticalDpi="0" r:id="rId1"/>
  <headerFooter scaleWithDoc="0">
    <oddHeader>&amp;L&amp;"-,Fett"&amp;16Other Costs&amp;R&amp;G</oddHeader>
    <oddFooter>&amp;L&amp;9SFA Advanced Manufacturing - &amp;F - &amp;D&amp;R&amp;9Page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8</vt:i4>
      </vt:variant>
    </vt:vector>
  </HeadingPairs>
  <TitlesOfParts>
    <vt:vector size="21" baseType="lpstr">
      <vt:lpstr>Personnel Base Data</vt:lpstr>
      <vt:lpstr>Work Packages</vt:lpstr>
      <vt:lpstr>Personnel</vt:lpstr>
      <vt:lpstr>Consolidated Personnel Costs</vt:lpstr>
      <vt:lpstr>Pivot Tables Personnel</vt:lpstr>
      <vt:lpstr>Equipment</vt:lpstr>
      <vt:lpstr>Consolidated Equipment Costs</vt:lpstr>
      <vt:lpstr>Pivot Tables Equipment Costs</vt:lpstr>
      <vt:lpstr>Other Costs</vt:lpstr>
      <vt:lpstr>Consolidated Other Costs</vt:lpstr>
      <vt:lpstr>Pivot Tables Other Costs</vt:lpstr>
      <vt:lpstr>Project Costs</vt:lpstr>
      <vt:lpstr>Cost Summary</vt:lpstr>
      <vt:lpstr>Personnel!_FilterDatenbank</vt:lpstr>
      <vt:lpstr>'Work Packages'!_FilterDatenbank</vt:lpstr>
      <vt:lpstr>Equipment!Druckbereich</vt:lpstr>
      <vt:lpstr>'Other Costs'!Druckbereich</vt:lpstr>
      <vt:lpstr>'Work Packages'!Druckbereich</vt:lpstr>
      <vt:lpstr>'Other Costs'!Drucktitel</vt:lpstr>
      <vt:lpstr>Personnel!Drucktitel</vt:lpstr>
      <vt:lpstr>'Work Packages'!Drucktitel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Sommerhäuser</dc:creator>
  <cp:lastModifiedBy>Sommerhäuser, Lars</cp:lastModifiedBy>
  <cp:lastPrinted>2020-11-06T19:50:50Z</cp:lastPrinted>
  <dcterms:created xsi:type="dcterms:W3CDTF">2016-02-03T19:40:24Z</dcterms:created>
  <dcterms:modified xsi:type="dcterms:W3CDTF">2020-11-19T17:37:32Z</dcterms:modified>
</cp:coreProperties>
</file>